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2265" windowWidth="17400" windowHeight="7335" tabRatio="963" activeTab="4"/>
  </bookViews>
  <sheets>
    <sheet name="Aneksi 1" sheetId="1" r:id="rId1"/>
    <sheet name="Aneksi 2" sheetId="2" r:id="rId2"/>
    <sheet name="Aneksi  3 " sheetId="3" r:id="rId3"/>
    <sheet name="Aneksi  4 " sheetId="4" r:id="rId4"/>
    <sheet name="Aneksi 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<sst xmlns="http://schemas.openxmlformats.org/spreadsheetml/2006/main" count="441" uniqueCount="234">
  <si>
    <t>Kodi</t>
  </si>
  <si>
    <t>Programi</t>
  </si>
  <si>
    <t>Titulli</t>
  </si>
  <si>
    <t>(1)</t>
  </si>
  <si>
    <t>(2)</t>
  </si>
  <si>
    <t>(3)</t>
  </si>
  <si>
    <t>(4)</t>
  </si>
  <si>
    <t>Diferenca</t>
  </si>
  <si>
    <t>Emri</t>
  </si>
  <si>
    <t>Paga</t>
  </si>
  <si>
    <t>Subvencione</t>
  </si>
  <si>
    <t>Transferta Korente të Brendshme</t>
  </si>
  <si>
    <t>Transferta Korente të Huaja</t>
  </si>
  <si>
    <t>Trans per Buxh. Fam. &amp; Individ</t>
  </si>
  <si>
    <t>Nen-Totali</t>
  </si>
  <si>
    <t>Kapitale të Patrupëzuara</t>
  </si>
  <si>
    <t>Kapitale të Trupëzuara</t>
  </si>
  <si>
    <t>Transferta Kapitale</t>
  </si>
  <si>
    <t>Shpenzime Kapitale</t>
  </si>
  <si>
    <t>Totali</t>
  </si>
  <si>
    <t>Jashte Buxhetore</t>
  </si>
  <si>
    <t>Drejtuesi i Ekipit Menaxhues të Programit</t>
  </si>
  <si>
    <t>Firma</t>
  </si>
  <si>
    <t>Data</t>
  </si>
  <si>
    <t xml:space="preserve"> </t>
  </si>
  <si>
    <t>Programet</t>
  </si>
  <si>
    <t>PBA</t>
  </si>
  <si>
    <t>Komente</t>
  </si>
  <si>
    <t>Kodi i</t>
  </si>
  <si>
    <t xml:space="preserve">Vlera e plote </t>
  </si>
  <si>
    <t>e</t>
  </si>
  <si>
    <t>projektit</t>
  </si>
  <si>
    <t>Kontraktuar</t>
  </si>
  <si>
    <t>Grant/</t>
  </si>
  <si>
    <t>Kredi</t>
  </si>
  <si>
    <t>Shkolla e Magjistratures</t>
  </si>
  <si>
    <t>11</t>
  </si>
  <si>
    <t>Ela Qokaj</t>
  </si>
  <si>
    <t xml:space="preserve">  </t>
  </si>
  <si>
    <t>TOTALI</t>
  </si>
  <si>
    <t>.</t>
  </si>
  <si>
    <t>Derdhur GABIM</t>
  </si>
  <si>
    <t>ne 000/leke</t>
  </si>
  <si>
    <t>Emri Grupit</t>
  </si>
  <si>
    <t>Kodi Grupit</t>
  </si>
  <si>
    <t>Emertimi</t>
  </si>
  <si>
    <t>0001</t>
  </si>
  <si>
    <t>Veprimtari Akademike</t>
  </si>
  <si>
    <t>Shpenzimeve</t>
  </si>
  <si>
    <t>Shpenz.nga te Ardh</t>
  </si>
  <si>
    <t xml:space="preserve"> jashte limitit  </t>
  </si>
  <si>
    <t xml:space="preserve">         Totali</t>
  </si>
  <si>
    <t xml:space="preserve">                 Sekretari I Pergjithshem</t>
  </si>
  <si>
    <t>Shpenzimet e Shkolles se Magjistratures</t>
  </si>
  <si>
    <t>Fakti I vitit</t>
  </si>
  <si>
    <t>paraardhes</t>
  </si>
  <si>
    <t>Buxheti vjetor</t>
  </si>
  <si>
    <t>Plan Fillestar</t>
  </si>
  <si>
    <t>Buxheti Vjetor</t>
  </si>
  <si>
    <t>Plan I Rishikuar</t>
  </si>
  <si>
    <t>(5)</t>
  </si>
  <si>
    <t>Plani I periudhes/</t>
  </si>
  <si>
    <t>(6)</t>
  </si>
  <si>
    <t>progresiv</t>
  </si>
  <si>
    <t>Periudhes/</t>
  </si>
  <si>
    <t>(7)=(6)-(5)</t>
  </si>
  <si>
    <t>ANEKSI nr 1: "Raporti i Shpenzimeve sipas Programeve"</t>
  </si>
  <si>
    <t>ANEKSI nr 2: "Raporti I Shpenzimeve te Programit sipas Artikujve Buxhetore"</t>
  </si>
  <si>
    <t>Art</t>
  </si>
  <si>
    <t>600</t>
  </si>
  <si>
    <t>601</t>
  </si>
  <si>
    <t>602</t>
  </si>
  <si>
    <t>603</t>
  </si>
  <si>
    <t>604</t>
  </si>
  <si>
    <t>605</t>
  </si>
  <si>
    <t>606</t>
  </si>
  <si>
    <t>230</t>
  </si>
  <si>
    <t>231</t>
  </si>
  <si>
    <t>Shpenzimi Korrente</t>
  </si>
  <si>
    <t>Shpenz Kapitale me Fin.brendshem</t>
  </si>
  <si>
    <t>Shpenz Kapitale me Fin.Huaj</t>
  </si>
  <si>
    <t>TOTALI (Korente,kapitale,Shp.nga te ardh.Jashte limitit)</t>
  </si>
  <si>
    <t>Sekretari i Pergjithshem</t>
  </si>
  <si>
    <t>Sigurime Shoqerore</t>
  </si>
  <si>
    <t>Mallra dhe Sherbime te Tjera</t>
  </si>
  <si>
    <t>Projektet me financim te brendshem (ne 000/leke)</t>
  </si>
  <si>
    <t>Emertimi I Projektit</t>
  </si>
  <si>
    <t xml:space="preserve">Viti I </t>
  </si>
  <si>
    <t xml:space="preserve">fillimit te </t>
  </si>
  <si>
    <t>Projektit</t>
  </si>
  <si>
    <t xml:space="preserve">perfundimit te </t>
  </si>
  <si>
    <t>Buxheti _______</t>
  </si>
  <si>
    <t xml:space="preserve">Plani I </t>
  </si>
  <si>
    <t>Buxhetit</t>
  </si>
  <si>
    <t>Viti___________</t>
  </si>
  <si>
    <t>REALIZIMI PROGRESIV nga</t>
  </si>
  <si>
    <t>fillimi I vitit deri ne</t>
  </si>
  <si>
    <t>periudhen aktuale</t>
  </si>
  <si>
    <t>REALIZIMI per periudhen</t>
  </si>
  <si>
    <t>e raportimit</t>
  </si>
  <si>
    <t>fillimi I projektit deri ne</t>
  </si>
  <si>
    <t>Projektet me financim te Huaj (ne 000/leke)</t>
  </si>
  <si>
    <t>Kodi I Grupit</t>
  </si>
  <si>
    <t>Kodi I Programit</t>
  </si>
  <si>
    <t xml:space="preserve">     I</t>
  </si>
  <si>
    <t xml:space="preserve">           II</t>
  </si>
  <si>
    <t xml:space="preserve">     III</t>
  </si>
  <si>
    <t xml:space="preserve">    IV</t>
  </si>
  <si>
    <t>Luhatjet ne Koston per njesi</t>
  </si>
  <si>
    <t>Emertimi I Treguesit  te Performances/</t>
  </si>
  <si>
    <t>Produktit</t>
  </si>
  <si>
    <t xml:space="preserve">Njesia </t>
  </si>
  <si>
    <t>matese</t>
  </si>
  <si>
    <t>Sasia Faktike</t>
  </si>
  <si>
    <t>Shpenzimet</t>
  </si>
  <si>
    <t>(sipas vitit</t>
  </si>
  <si>
    <t>paraardhes)</t>
  </si>
  <si>
    <t>Kosto per njesi</t>
  </si>
  <si>
    <t>Sasia(sipas</t>
  </si>
  <si>
    <t>Shpenz.(sipas</t>
  </si>
  <si>
    <t xml:space="preserve">(sipas planit te </t>
  </si>
  <si>
    <t xml:space="preserve">Sasia (sipas </t>
  </si>
  <si>
    <t>planit te rishikuar</t>
  </si>
  <si>
    <t xml:space="preserve">Shpenz. (sipas </t>
  </si>
  <si>
    <t>rishikuar te v.korrent)</t>
  </si>
  <si>
    <t>Sasia faktike</t>
  </si>
  <si>
    <t xml:space="preserve">(ne fund te </t>
  </si>
  <si>
    <t>Shpenz. faktike</t>
  </si>
  <si>
    <t xml:space="preserve">faktike (ne fund te </t>
  </si>
  <si>
    <t>V = IV - I</t>
  </si>
  <si>
    <t>V = IV - II</t>
  </si>
  <si>
    <t>V = IV - III</t>
  </si>
  <si>
    <t>Fakti i</t>
  </si>
  <si>
    <t>periudhes</t>
  </si>
  <si>
    <t>Treguesit e Performances / Produktet e realizuara nga perdorimi I te ardhurave jashte limitit</t>
  </si>
  <si>
    <t>ANEKSI nr 3: "Raporti  I realizimit te treguesve te performances/produkteve te programit"</t>
  </si>
  <si>
    <t>programit</t>
  </si>
  <si>
    <t>Qellimi 1</t>
  </si>
  <si>
    <t xml:space="preserve">Emertimi I </t>
  </si>
  <si>
    <t>Programit</t>
  </si>
  <si>
    <t>Objektivat e Politikes</t>
  </si>
  <si>
    <t>Kodi I treguesit</t>
  </si>
  <si>
    <t>Performances/</t>
  </si>
  <si>
    <t>Emertimi i Treguesit</t>
  </si>
  <si>
    <t>Treguesit e performences / produktit</t>
  </si>
  <si>
    <t>Niveli faktik i</t>
  </si>
  <si>
    <t>Vitit</t>
  </si>
  <si>
    <t>Paraardhes</t>
  </si>
  <si>
    <t>treguesit</t>
  </si>
  <si>
    <t xml:space="preserve">% e Realizimit </t>
  </si>
  <si>
    <t>Perf/Produktit</t>
  </si>
  <si>
    <t xml:space="preserve">te Performances/ </t>
  </si>
  <si>
    <t>Niveli planif.</t>
  </si>
  <si>
    <t xml:space="preserve"> ne Vitin</t>
  </si>
  <si>
    <t>Niveli rishik.</t>
  </si>
  <si>
    <t>ne Vitin</t>
  </si>
  <si>
    <t>ne fund te Vitit</t>
  </si>
  <si>
    <t>Korent</t>
  </si>
  <si>
    <t>Objektivi 1.1</t>
  </si>
  <si>
    <t>Objektivi 1.2</t>
  </si>
  <si>
    <t>Objektivi 1.3</t>
  </si>
  <si>
    <t>VEPRIMTARI ARSIMORE</t>
  </si>
  <si>
    <t>A</t>
  </si>
  <si>
    <t>B</t>
  </si>
  <si>
    <t>C</t>
  </si>
  <si>
    <t>D</t>
  </si>
  <si>
    <t>F</t>
  </si>
  <si>
    <t>G</t>
  </si>
  <si>
    <t>H</t>
  </si>
  <si>
    <t>I</t>
  </si>
  <si>
    <t>Orendi</t>
  </si>
  <si>
    <t>Pajisje zyre</t>
  </si>
  <si>
    <t>realizuar</t>
  </si>
  <si>
    <t>Pajisje elektronike</t>
  </si>
  <si>
    <t>M550003</t>
  </si>
  <si>
    <t>M550007</t>
  </si>
  <si>
    <t>M550001</t>
  </si>
  <si>
    <t>M550002</t>
  </si>
  <si>
    <t>Rikonstruksion</t>
  </si>
  <si>
    <t>ANEKSI nr 5 "Projektet e Investimeve me financim te brendshem dhe me financim te huaj"</t>
  </si>
  <si>
    <t xml:space="preserve">Realizimi I programit teoriko-praktik te ciklit 3 vjecar per kandidate magjistrate </t>
  </si>
  <si>
    <t>Realizimi I programit teoriko-praktik te ciklit 3 mujor per kancelare</t>
  </si>
  <si>
    <t>Realizimi i programit teoriko-praktik te ciklit 9 mujor per nd.ligjor</t>
  </si>
  <si>
    <t>Realizimi I sesioneve trajnuese per magjistrate, av.shteti e nd. Ligjore ne detyre</t>
  </si>
  <si>
    <t>Realizimi I sesioneve trajnuese per kancelare qe punojne ne gjykata e prokurori</t>
  </si>
  <si>
    <t xml:space="preserve">Realizimi I botimeve periodike e shkencore </t>
  </si>
  <si>
    <t>Realizimi I botimeve periodike e shkencore re provimi te realizuara</t>
  </si>
  <si>
    <t xml:space="preserve">Funksionimi si nje institucion i pavarur me kapacitete menaxhuese te plota me qellim rritjen e qendrueshmerise financiare dhe konsolidimin e metejshem te veprimtarise se saj. Rritja e profesionlizmit te aktoreve kryesore te sistemit te drejtesise permes zhvillimit dhe konsolidimit të programeve të trajnimit te niveleve bashkekohore dhe standarteve evropiane.         </t>
  </si>
  <si>
    <t>"Organizimi dhe zhvillimi i sesioneve trajnuese, nëpërmjet konsolidimit të Programit të Trajnimit Vazhdues të magjistratëve në detyrë, të avokatëve të shtetit në detyrë dhe ndihmësve ligjor e kancelarëve që punojnë në gjykata dhe prokurori."</t>
  </si>
  <si>
    <t>"Procesii i rekrutimit dhe i mësimdhënies për programin e Formimit Fillestar të kandidatëve për magjistratë ,të kandiatëve për pozicionet në Avokaturën e Shtetit,  të kandidatëve për këshilltar/ndihmës ligjor, si dhe të kandidatëve për kancelar të gjykatave e prokurorive  ."</t>
  </si>
  <si>
    <t>"Realizimi i publikimeve dhe puna kërkimore-shkencore, si kusht i domosdoshëm për rritjen e nivelit profesional të kandidatëve të të gjitha profileve të Programit të Trajnimit Fillestar dhe të magjistratëve në detyrë dhe profesioneve të tjerë ligjorë në detyrë, pjesëmarrës në Programin e Trajnimit Vazhdues, "</t>
  </si>
  <si>
    <t>Nr.kanc.ne detyre</t>
  </si>
  <si>
    <t>Nr.nd.ligjor.ne detyre</t>
  </si>
  <si>
    <t>Nr.kand.magjistrate</t>
  </si>
  <si>
    <t>Nr.sesione trajnuese</t>
  </si>
  <si>
    <t>Nr. botimesh</t>
  </si>
  <si>
    <t>Fakti vjetor</t>
  </si>
  <si>
    <t>M550005</t>
  </si>
  <si>
    <t>Fond biblioteke</t>
  </si>
  <si>
    <t>Viti / 2017</t>
  </si>
  <si>
    <t>ANEKSI nr 3 : "Raporti  i realizimit te treguesve te performances / produkteve te programit"</t>
  </si>
  <si>
    <t>Buxheti __</t>
  </si>
  <si>
    <t>I projektit</t>
  </si>
  <si>
    <t xml:space="preserve">Kodii </t>
  </si>
  <si>
    <t>Viti / 2018</t>
  </si>
  <si>
    <t>Viti 2018</t>
  </si>
  <si>
    <t>REAL.PROG. nga</t>
  </si>
  <si>
    <t>REAL.per periu.</t>
  </si>
  <si>
    <t>REAL.PROG.nga</t>
  </si>
  <si>
    <t>fillimi I proj.deri ne</t>
  </si>
  <si>
    <t>Realizimi I sesioneve trajnuese per magjistrate, av.shteti e nd. Ligjore ne detyreSesione trajnuese te realizuara</t>
  </si>
  <si>
    <t>nr. seminari</t>
  </si>
  <si>
    <t>% e realizimit te kandidatëve per magjistrate,avokate shteti, keshilltar/nd.ligjor dhe kand.per kancelar te gjykatave e prokurorive</t>
  </si>
  <si>
    <t>%</t>
  </si>
  <si>
    <t>% e realizimit te sesione trajnuese per magjistrate e avokate shteti ne detyre dhe nd.ligjore e  kancelare qe punojne ne gjykata e prokurori</t>
  </si>
  <si>
    <t>% e realizimit te botimeve periodike e shkencore</t>
  </si>
  <si>
    <r>
      <t xml:space="preserve">Emri i Grupit   </t>
    </r>
    <r>
      <rPr>
        <b/>
        <sz val="10"/>
        <rFont val="Arial"/>
        <family val="2"/>
      </rPr>
      <t>SHKOLLA E MAGJISTRATURES</t>
    </r>
  </si>
  <si>
    <t>% e realizimit te programit mesimor te kandidatëve per magjistrate,avokate shteti, keshilltar/nd.ligjor dhe kand.per kancelar te gjykatave e prokurorive</t>
  </si>
  <si>
    <t>mijra/leke</t>
  </si>
  <si>
    <t>8 /m / 2018</t>
  </si>
  <si>
    <t>28.09.2018</t>
  </si>
  <si>
    <t>Periudha e Raportimit 8 /mujori / 2018</t>
  </si>
  <si>
    <t>Shpenz.nga te Ardh.(Kap/5)</t>
  </si>
  <si>
    <t>TOTALI  (Korente,kapitale  KAP/1 )</t>
  </si>
  <si>
    <t>Jashte Buxhetore (Sponsorizime, Kap/6)</t>
  </si>
  <si>
    <t>Shtator</t>
  </si>
  <si>
    <t>(8 mujore/vjetore)</t>
  </si>
  <si>
    <t>8 m I korrent)</t>
  </si>
  <si>
    <t>8 m I  korrent)</t>
  </si>
  <si>
    <t xml:space="preserve">planit te </t>
  </si>
  <si>
    <t xml:space="preserve"> FAKTI  8 m I  / 2018    (KAP / 6)</t>
  </si>
  <si>
    <t>Qera Seminare, Dieta</t>
  </si>
  <si>
    <t>MAGJISTRATURA   FAKTI  8 m I  / 2018    (KAP / 6 + Kap / 1)</t>
  </si>
  <si>
    <t>Mos perdorimi I dietave te pjesmaresve ne seminare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</si>
</sst>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0.000"/>
    <numFmt numFmtId="218" formatCode="0.00000"/>
    <numFmt numFmtId="219" formatCode="0.0000"/>
    <numFmt numFmtId="220" formatCode="0.000000"/>
  </numFmts>
  <fonts count="6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8"/>
      <color indexed="10"/>
      <name val="Arial"/>
      <family val="2"/>
    </font>
    <font>
      <sz val="10"/>
      <color indexed="3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195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197" fontId="13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3" fontId="0" fillId="8" borderId="1" applyNumberFormat="0">
      <alignment/>
      <protection/>
    </xf>
    <xf numFmtId="0" fontId="17" fillId="20" borderId="2" applyNumberFormat="0" applyAlignment="0" applyProtection="0"/>
    <xf numFmtId="0" fontId="18" fillId="0" borderId="3" applyNumberFormat="0" applyFont="0" applyFill="0" applyAlignment="0" applyProtection="0"/>
    <xf numFmtId="0" fontId="19" fillId="21" borderId="4" applyNumberFormat="0" applyAlignment="0" applyProtection="0"/>
    <xf numFmtId="171" fontId="0" fillId="0" borderId="0" applyFont="0" applyFill="0" applyBorder="0" applyAlignment="0" applyProtection="0"/>
    <xf numFmtId="0" fontId="20" fillId="0" borderId="0">
      <alignment/>
      <protection/>
    </xf>
    <xf numFmtId="169" fontId="0" fillId="0" borderId="0" applyFont="0" applyFill="0" applyBorder="0" applyAlignment="0" applyProtection="0"/>
    <xf numFmtId="192" fontId="21" fillId="0" borderId="0">
      <alignment horizontal="right"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2" fillId="0" borderId="0" applyNumberForma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38" fontId="3" fillId="20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7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8" fillId="0" borderId="0">
      <alignment/>
      <protection/>
    </xf>
    <xf numFmtId="0" fontId="29" fillId="0" borderId="10" applyNumberFormat="0" applyFill="0" applyAlignment="0" applyProtection="0"/>
    <xf numFmtId="206" fontId="18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99" fontId="30" fillId="0" borderId="0" applyFill="0" applyBorder="0" applyAlignment="0" applyProtection="0"/>
    <xf numFmtId="0" fontId="0" fillId="24" borderId="1" applyNumberFormat="0" applyFont="0" applyAlignment="0" applyProtection="0"/>
    <xf numFmtId="0" fontId="34" fillId="20" borderId="11" applyNumberFormat="0" applyAlignment="0" applyProtection="0"/>
    <xf numFmtId="40" fontId="12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" fontId="18" fillId="0" borderId="0" applyFont="0" applyFill="0" applyBorder="0" applyAlignment="0" applyProtection="0"/>
    <xf numFmtId="207" fontId="30" fillId="0" borderId="0" applyFill="0" applyBorder="0" applyAlignment="0">
      <protection/>
    </xf>
    <xf numFmtId="3" fontId="0" fillId="25" borderId="1" applyNumberFormat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2" fillId="0" borderId="0">
      <alignment vertical="top"/>
      <protection/>
    </xf>
    <xf numFmtId="0" fontId="0" fillId="0" borderId="0" applyNumberFormat="0">
      <alignment/>
      <protection/>
    </xf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0" fillId="0" borderId="0">
      <alignment/>
      <protection/>
    </xf>
    <xf numFmtId="0" fontId="41" fillId="0" borderId="0">
      <alignment horizontal="left" wrapText="1"/>
      <protection/>
    </xf>
    <xf numFmtId="0" fontId="42" fillId="0" borderId="13" applyNumberFormat="0" applyFont="0" applyFill="0" applyBorder="0" applyAlignment="0" applyProtection="0"/>
    <xf numFmtId="203" fontId="13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204" fontId="42" fillId="0" borderId="0" applyNumberFormat="0" applyFont="0" applyFill="0" applyBorder="0" applyAlignment="0" applyProtection="0"/>
    <xf numFmtId="0" fontId="30" fillId="0" borderId="13" applyNumberFormat="0" applyFont="0" applyFill="0" applyAlignment="0" applyProtection="0"/>
    <xf numFmtId="0" fontId="30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205" fontId="30" fillId="0" borderId="0">
      <alignment horizontal="right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0" fontId="11" fillId="0" borderId="0">
      <alignment horizontal="right"/>
      <protection/>
    </xf>
    <xf numFmtId="0" fontId="45" fillId="0" borderId="0" applyProtection="0">
      <alignment/>
    </xf>
    <xf numFmtId="208" fontId="45" fillId="0" borderId="0" applyProtection="0">
      <alignment/>
    </xf>
    <xf numFmtId="0" fontId="46" fillId="0" borderId="0" applyProtection="0">
      <alignment/>
    </xf>
    <xf numFmtId="0" fontId="47" fillId="0" borderId="0" applyProtection="0">
      <alignment/>
    </xf>
    <xf numFmtId="0" fontId="45" fillId="0" borderId="14" applyProtection="0">
      <alignment/>
    </xf>
    <xf numFmtId="0" fontId="45" fillId="0" borderId="0">
      <alignment/>
      <protection/>
    </xf>
    <xf numFmtId="10" fontId="45" fillId="0" borderId="0" applyProtection="0">
      <alignment/>
    </xf>
    <xf numFmtId="0" fontId="45" fillId="0" borderId="0">
      <alignment/>
      <protection/>
    </xf>
    <xf numFmtId="2" fontId="45" fillId="0" borderId="0" applyProtection="0">
      <alignment/>
    </xf>
    <xf numFmtId="4" fontId="45" fillId="0" borderId="0" applyProtection="0">
      <alignment/>
    </xf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15" xfId="0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77" fontId="3" fillId="0" borderId="9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0" fontId="3" fillId="0" borderId="9" xfId="0" applyFont="1" applyBorder="1" applyAlignment="1">
      <alignment/>
    </xf>
    <xf numFmtId="177" fontId="2" fillId="0" borderId="17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49" fontId="3" fillId="0" borderId="16" xfId="0" applyNumberFormat="1" applyFont="1" applyBorder="1" applyAlignment="1">
      <alignment horizontal="right"/>
    </xf>
    <xf numFmtId="0" fontId="6" fillId="0" borderId="18" xfId="0" applyFont="1" applyFill="1" applyBorder="1" applyAlignment="1">
      <alignment/>
    </xf>
    <xf numFmtId="0" fontId="3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/>
    </xf>
    <xf numFmtId="49" fontId="0" fillId="0" borderId="0" xfId="0" applyNumberFormat="1" applyAlignment="1">
      <alignment wrapText="1"/>
    </xf>
    <xf numFmtId="0" fontId="2" fillId="0" borderId="22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177" fontId="2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8" xfId="0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10" fillId="0" borderId="31" xfId="0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77" fontId="2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/>
    </xf>
    <xf numFmtId="49" fontId="3" fillId="0" borderId="34" xfId="0" applyNumberFormat="1" applyFont="1" applyBorder="1" applyAlignment="1">
      <alignment horizontal="right"/>
    </xf>
    <xf numFmtId="177" fontId="2" fillId="0" borderId="35" xfId="0" applyNumberFormat="1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6" fillId="0" borderId="27" xfId="0" applyFont="1" applyBorder="1" applyAlignment="1">
      <alignment/>
    </xf>
    <xf numFmtId="177" fontId="3" fillId="0" borderId="18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34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7" fontId="2" fillId="0" borderId="38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0" xfId="0" applyFont="1" applyBorder="1" applyAlignment="1">
      <alignment/>
    </xf>
    <xf numFmtId="177" fontId="2" fillId="0" borderId="2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5" xfId="0" applyBorder="1" applyAlignment="1">
      <alignment/>
    </xf>
    <xf numFmtId="0" fontId="6" fillId="26" borderId="39" xfId="0" applyFont="1" applyFill="1" applyBorder="1" applyAlignment="1">
      <alignment horizontal="left"/>
    </xf>
    <xf numFmtId="0" fontId="3" fillId="26" borderId="40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3" fillId="26" borderId="41" xfId="0" applyFont="1" applyFill="1" applyBorder="1" applyAlignment="1">
      <alignment/>
    </xf>
    <xf numFmtId="0" fontId="3" fillId="26" borderId="42" xfId="0" applyFont="1" applyFill="1" applyBorder="1" applyAlignment="1">
      <alignment/>
    </xf>
    <xf numFmtId="0" fontId="3" fillId="26" borderId="43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26" borderId="44" xfId="0" applyFont="1" applyFill="1" applyBorder="1" applyAlignment="1">
      <alignment/>
    </xf>
    <xf numFmtId="0" fontId="8" fillId="26" borderId="43" xfId="0" applyFont="1" applyFill="1" applyBorder="1" applyAlignment="1">
      <alignment/>
    </xf>
    <xf numFmtId="0" fontId="9" fillId="26" borderId="0" xfId="0" applyFont="1" applyFill="1" applyBorder="1" applyAlignment="1">
      <alignment horizontal="left"/>
    </xf>
    <xf numFmtId="49" fontId="2" fillId="26" borderId="22" xfId="0" applyNumberFormat="1" applyFont="1" applyFill="1" applyBorder="1" applyAlignment="1">
      <alignment horizontal="center"/>
    </xf>
    <xf numFmtId="49" fontId="2" fillId="26" borderId="25" xfId="0" applyNumberFormat="1" applyFont="1" applyFill="1" applyBorder="1" applyAlignment="1">
      <alignment horizontal="center"/>
    </xf>
    <xf numFmtId="49" fontId="2" fillId="26" borderId="45" xfId="0" applyNumberFormat="1" applyFont="1" applyFill="1" applyBorder="1" applyAlignment="1">
      <alignment horizontal="center"/>
    </xf>
    <xf numFmtId="0" fontId="6" fillId="26" borderId="5" xfId="0" applyFont="1" applyFill="1" applyBorder="1" applyAlignment="1">
      <alignment/>
    </xf>
    <xf numFmtId="0" fontId="7" fillId="26" borderId="0" xfId="0" applyFont="1" applyFill="1" applyBorder="1" applyAlignment="1">
      <alignment horizontal="left"/>
    </xf>
    <xf numFmtId="0" fontId="2" fillId="26" borderId="23" xfId="0" applyFont="1" applyFill="1" applyBorder="1" applyAlignment="1">
      <alignment horizontal="center"/>
    </xf>
    <xf numFmtId="0" fontId="2" fillId="26" borderId="5" xfId="0" applyFont="1" applyFill="1" applyBorder="1" applyAlignment="1">
      <alignment horizontal="center"/>
    </xf>
    <xf numFmtId="0" fontId="2" fillId="26" borderId="46" xfId="0" applyFont="1" applyFill="1" applyBorder="1" applyAlignment="1">
      <alignment horizontal="center"/>
    </xf>
    <xf numFmtId="0" fontId="6" fillId="26" borderId="9" xfId="0" applyFont="1" applyFill="1" applyBorder="1" applyAlignment="1">
      <alignment/>
    </xf>
    <xf numFmtId="0" fontId="6" fillId="26" borderId="27" xfId="0" applyFont="1" applyFill="1" applyBorder="1" applyAlignment="1">
      <alignment horizontal="left"/>
    </xf>
    <xf numFmtId="0" fontId="7" fillId="26" borderId="27" xfId="0" applyFont="1" applyFill="1" applyBorder="1" applyAlignment="1">
      <alignment horizontal="left"/>
    </xf>
    <xf numFmtId="0" fontId="7" fillId="26" borderId="19" xfId="0" applyFont="1" applyFill="1" applyBorder="1" applyAlignment="1">
      <alignment horizontal="left"/>
    </xf>
    <xf numFmtId="0" fontId="6" fillId="26" borderId="15" xfId="0" applyFont="1" applyFill="1" applyBorder="1" applyAlignment="1">
      <alignment horizontal="left"/>
    </xf>
    <xf numFmtId="0" fontId="6" fillId="26" borderId="19" xfId="0" applyFont="1" applyFill="1" applyBorder="1" applyAlignment="1">
      <alignment/>
    </xf>
    <xf numFmtId="0" fontId="6" fillId="26" borderId="27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9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33" xfId="0" applyFont="1" applyFill="1" applyBorder="1" applyAlignment="1">
      <alignment/>
    </xf>
    <xf numFmtId="0" fontId="6" fillId="26" borderId="24" xfId="0" applyFont="1" applyFill="1" applyBorder="1" applyAlignment="1">
      <alignment/>
    </xf>
    <xf numFmtId="0" fontId="8" fillId="26" borderId="22" xfId="0" applyFont="1" applyFill="1" applyBorder="1" applyAlignment="1">
      <alignment/>
    </xf>
    <xf numFmtId="0" fontId="8" fillId="26" borderId="23" xfId="0" applyFont="1" applyFill="1" applyBorder="1" applyAlignment="1">
      <alignment/>
    </xf>
    <xf numFmtId="0" fontId="6" fillId="26" borderId="23" xfId="0" applyFont="1" applyFill="1" applyBorder="1" applyAlignment="1">
      <alignment/>
    </xf>
    <xf numFmtId="0" fontId="55" fillId="0" borderId="18" xfId="0" applyFont="1" applyBorder="1" applyAlignment="1">
      <alignment/>
    </xf>
    <xf numFmtId="190" fontId="0" fillId="0" borderId="9" xfId="0" applyNumberFormat="1" applyBorder="1" applyAlignment="1">
      <alignment/>
    </xf>
    <xf numFmtId="0" fontId="0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9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9" xfId="0" applyFont="1" applyBorder="1" applyAlignment="1">
      <alignment/>
    </xf>
    <xf numFmtId="0" fontId="56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49" fontId="0" fillId="0" borderId="48" xfId="0" applyNumberFormat="1" applyFont="1" applyBorder="1" applyAlignment="1">
      <alignment wrapText="1"/>
    </xf>
    <xf numFmtId="0" fontId="57" fillId="0" borderId="18" xfId="0" applyFont="1" applyFill="1" applyBorder="1" applyAlignment="1">
      <alignment horizontal="center" vertical="center" wrapText="1"/>
    </xf>
    <xf numFmtId="49" fontId="57" fillId="0" borderId="1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wrapText="1"/>
    </xf>
    <xf numFmtId="0" fontId="52" fillId="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10" fontId="3" fillId="0" borderId="9" xfId="0" applyNumberFormat="1" applyFont="1" applyBorder="1" applyAlignment="1">
      <alignment/>
    </xf>
    <xf numFmtId="10" fontId="2" fillId="0" borderId="9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0" fontId="48" fillId="0" borderId="0" xfId="0" applyFont="1" applyAlignment="1">
      <alignment/>
    </xf>
    <xf numFmtId="0" fontId="55" fillId="0" borderId="19" xfId="0" applyFont="1" applyBorder="1" applyAlignment="1">
      <alignment/>
    </xf>
    <xf numFmtId="0" fontId="55" fillId="0" borderId="9" xfId="0" applyFont="1" applyBorder="1" applyAlignment="1">
      <alignment/>
    </xf>
    <xf numFmtId="190" fontId="55" fillId="0" borderId="9" xfId="0" applyNumberFormat="1" applyFont="1" applyBorder="1" applyAlignment="1">
      <alignment/>
    </xf>
    <xf numFmtId="49" fontId="58" fillId="0" borderId="9" xfId="0" applyNumberFormat="1" applyFont="1" applyBorder="1" applyAlignment="1">
      <alignment wrapText="1"/>
    </xf>
    <xf numFmtId="0" fontId="59" fillId="0" borderId="19" xfId="0" applyFont="1" applyBorder="1" applyAlignment="1">
      <alignment/>
    </xf>
    <xf numFmtId="0" fontId="59" fillId="0" borderId="9" xfId="0" applyFont="1" applyBorder="1" applyAlignment="1">
      <alignment/>
    </xf>
    <xf numFmtId="0" fontId="59" fillId="0" borderId="0" xfId="0" applyFont="1" applyAlignment="1">
      <alignment/>
    </xf>
    <xf numFmtId="0" fontId="0" fillId="26" borderId="9" xfId="0" applyFont="1" applyFill="1" applyBorder="1" applyAlignment="1">
      <alignment/>
    </xf>
    <xf numFmtId="49" fontId="59" fillId="0" borderId="9" xfId="0" applyNumberFormat="1" applyFont="1" applyBorder="1" applyAlignment="1">
      <alignment wrapText="1"/>
    </xf>
    <xf numFmtId="0" fontId="55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0" fillId="0" borderId="31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1" fontId="55" fillId="0" borderId="9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9" fontId="2" fillId="0" borderId="49" xfId="0" applyNumberFormat="1" applyFont="1" applyBorder="1" applyAlignment="1">
      <alignment wrapText="1"/>
    </xf>
    <xf numFmtId="0" fontId="0" fillId="0" borderId="50" xfId="0" applyBorder="1" applyAlignment="1">
      <alignment wrapText="1"/>
    </xf>
    <xf numFmtId="0" fontId="7" fillId="0" borderId="1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26" borderId="18" xfId="0" applyFont="1" applyFill="1" applyBorder="1" applyAlignment="1">
      <alignment horizontal="center"/>
    </xf>
    <xf numFmtId="0" fontId="2" fillId="26" borderId="27" xfId="0" applyFont="1" applyFill="1" applyBorder="1" applyAlignment="1">
      <alignment horizontal="center"/>
    </xf>
    <xf numFmtId="0" fontId="2" fillId="26" borderId="51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7" fillId="26" borderId="18" xfId="0" applyFont="1" applyFill="1" applyBorder="1" applyAlignment="1">
      <alignment horizontal="center"/>
    </xf>
    <xf numFmtId="0" fontId="7" fillId="26" borderId="27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59" fillId="0" borderId="18" xfId="0" applyNumberFormat="1" applyFont="1" applyBorder="1" applyAlignment="1">
      <alignment wrapText="1"/>
    </xf>
    <xf numFmtId="49" fontId="59" fillId="0" borderId="19" xfId="0" applyNumberFormat="1" applyFont="1" applyBorder="1" applyAlignment="1">
      <alignment wrapText="1"/>
    </xf>
    <xf numFmtId="49" fontId="0" fillId="0" borderId="18" xfId="0" applyNumberFormat="1" applyFont="1" applyBorder="1" applyAlignment="1">
      <alignment wrapText="1"/>
    </xf>
    <xf numFmtId="49" fontId="56" fillId="0" borderId="19" xfId="0" applyNumberFormat="1" applyFont="1" applyBorder="1" applyAlignment="1">
      <alignment wrapText="1"/>
    </xf>
    <xf numFmtId="49" fontId="56" fillId="0" borderId="18" xfId="0" applyNumberFormat="1" applyFon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60" fillId="0" borderId="18" xfId="0" applyNumberFormat="1" applyFont="1" applyBorder="1" applyAlignment="1">
      <alignment wrapText="1"/>
    </xf>
    <xf numFmtId="49" fontId="60" fillId="0" borderId="19" xfId="0" applyNumberFormat="1" applyFont="1" applyBorder="1" applyAlignment="1">
      <alignment wrapText="1"/>
    </xf>
    <xf numFmtId="49" fontId="0" fillId="0" borderId="9" xfId="0" applyNumberFormat="1" applyFon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43" xfId="0" applyNumberFormat="1" applyFont="1" applyBorder="1" applyAlignment="1">
      <alignment wrapText="1"/>
    </xf>
    <xf numFmtId="49" fontId="0" fillId="0" borderId="37" xfId="0" applyNumberForma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49" fontId="3" fillId="0" borderId="30" xfId="0" applyNumberFormat="1" applyFont="1" applyBorder="1" applyAlignment="1">
      <alignment wrapText="1"/>
    </xf>
    <xf numFmtId="49" fontId="3" fillId="0" borderId="26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37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52" xfId="0" applyNumberFormat="1" applyFont="1" applyBorder="1" applyAlignment="1">
      <alignment wrapText="1"/>
    </xf>
    <xf numFmtId="49" fontId="3" fillId="0" borderId="53" xfId="0" applyNumberFormat="1" applyFont="1" applyBorder="1" applyAlignment="1">
      <alignment wrapText="1"/>
    </xf>
    <xf numFmtId="49" fontId="3" fillId="0" borderId="38" xfId="0" applyNumberFormat="1" applyFont="1" applyBorder="1" applyAlignment="1">
      <alignment wrapText="1"/>
    </xf>
    <xf numFmtId="49" fontId="0" fillId="0" borderId="26" xfId="0" applyNumberFormat="1" applyBorder="1" applyAlignment="1">
      <alignment wrapText="1"/>
    </xf>
    <xf numFmtId="49" fontId="3" fillId="0" borderId="18" xfId="0" applyNumberFormat="1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</cellXfs>
  <cellStyles count="140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Table" xfId="104"/>
    <cellStyle name="Note" xfId="105"/>
    <cellStyle name="Output" xfId="106"/>
    <cellStyle name="Output Amounts" xfId="107"/>
    <cellStyle name="Percent" xfId="108"/>
    <cellStyle name="Percent [2]" xfId="109"/>
    <cellStyle name="percentage difference" xfId="110"/>
    <cellStyle name="percentage difference one decimal" xfId="111"/>
    <cellStyle name="percentage difference zero decimal" xfId="112"/>
    <cellStyle name="Pevný" xfId="113"/>
    <cellStyle name="Presentation" xfId="114"/>
    <cellStyle name="Proj" xfId="115"/>
    <cellStyle name="Publication" xfId="116"/>
    <cellStyle name="STYL1 - Style1" xfId="117"/>
    <cellStyle name="Style 1" xfId="118"/>
    <cellStyle name="Text" xfId="119"/>
    <cellStyle name="Title" xfId="120"/>
    <cellStyle name="Total" xfId="121"/>
    <cellStyle name="Warning Text" xfId="122"/>
    <cellStyle name="WebAnchor1" xfId="123"/>
    <cellStyle name="WebAnchor2" xfId="124"/>
    <cellStyle name="WebAnchor3" xfId="125"/>
    <cellStyle name="WebAnchor4" xfId="126"/>
    <cellStyle name="WebAnchor5" xfId="127"/>
    <cellStyle name="WebAnchor6" xfId="128"/>
    <cellStyle name="WebAnchor7" xfId="129"/>
    <cellStyle name="Webexclude" xfId="130"/>
    <cellStyle name="WebFN" xfId="131"/>
    <cellStyle name="WebFN1" xfId="132"/>
    <cellStyle name="WebFN2" xfId="133"/>
    <cellStyle name="WebFN3" xfId="134"/>
    <cellStyle name="WebFN4" xfId="135"/>
    <cellStyle name="WebHR" xfId="136"/>
    <cellStyle name="WebIndent1" xfId="137"/>
    <cellStyle name="WebIndent1wFN3" xfId="138"/>
    <cellStyle name="WebIndent2" xfId="139"/>
    <cellStyle name="WebNoBR" xfId="140"/>
    <cellStyle name="Záhlaví 1" xfId="141"/>
    <cellStyle name="Záhlaví 2" xfId="142"/>
    <cellStyle name="zero" xfId="143"/>
    <cellStyle name="ДАТА" xfId="144"/>
    <cellStyle name="ДЕНЕЖНЫЙ_BOPENGC" xfId="145"/>
    <cellStyle name="ЗАГОЛОВОК1" xfId="146"/>
    <cellStyle name="ЗАГОЛОВОК2" xfId="147"/>
    <cellStyle name="ИТОГОВЫЙ" xfId="148"/>
    <cellStyle name="Обычный_BOPENGC" xfId="149"/>
    <cellStyle name="ПРОЦЕНТНЫЙ_BOPENGC" xfId="150"/>
    <cellStyle name="ТЕКСТ" xfId="151"/>
    <cellStyle name="ФИКСИРОВАННЫЙ" xfId="152"/>
    <cellStyle name="ФИНАНСОВЫЙ_BOPENGC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A1">
      <selection activeCell="B3" sqref="B3:L24"/>
    </sheetView>
  </sheetViews>
  <sheetFormatPr defaultColWidth="9.140625" defaultRowHeight="12.75"/>
  <cols>
    <col min="5" max="5" width="6.421875" style="0" customWidth="1"/>
    <col min="6" max="6" width="10.8515625" style="0" bestFit="1" customWidth="1"/>
    <col min="7" max="7" width="10.00390625" style="0" customWidth="1"/>
    <col min="8" max="8" width="12.7109375" style="0" customWidth="1"/>
    <col min="9" max="9" width="13.421875" style="0" customWidth="1"/>
    <col min="10" max="10" width="14.7109375" style="0" customWidth="1"/>
    <col min="11" max="11" width="13.421875" style="0" customWidth="1"/>
    <col min="12" max="12" width="10.7109375" style="0" customWidth="1"/>
    <col min="13" max="13" width="14.57421875" style="0" customWidth="1"/>
    <col min="14" max="14" width="12.57421875" style="0" bestFit="1" customWidth="1"/>
    <col min="15" max="15" width="12.7109375" style="0" customWidth="1"/>
  </cols>
  <sheetData>
    <row r="2" spans="5:14" ht="12.75">
      <c r="E2" s="1"/>
      <c r="N2" s="31" t="s">
        <v>40</v>
      </c>
    </row>
    <row r="3" spans="2:14" ht="12.75">
      <c r="B3" s="1" t="s">
        <v>66</v>
      </c>
      <c r="N3" s="31" t="s">
        <v>40</v>
      </c>
    </row>
    <row r="4" spans="2:14" ht="16.5" thickBot="1">
      <c r="B4" s="172" t="s">
        <v>35</v>
      </c>
      <c r="C4" s="1"/>
      <c r="D4" s="2"/>
      <c r="E4" s="2"/>
      <c r="F4" s="3"/>
      <c r="G4" s="2"/>
      <c r="H4" s="2"/>
      <c r="J4" s="52"/>
      <c r="K4" s="52" t="s">
        <v>42</v>
      </c>
      <c r="L4" s="30"/>
      <c r="N4" s="31" t="s">
        <v>40</v>
      </c>
    </row>
    <row r="5" spans="2:14" ht="12.75">
      <c r="B5" s="112"/>
      <c r="C5" s="113"/>
      <c r="D5" s="113"/>
      <c r="E5" s="113"/>
      <c r="F5" s="114"/>
      <c r="G5" s="113"/>
      <c r="H5" s="113"/>
      <c r="I5" s="115"/>
      <c r="J5" s="115"/>
      <c r="K5" s="115"/>
      <c r="L5" s="116"/>
      <c r="N5" s="31" t="s">
        <v>40</v>
      </c>
    </row>
    <row r="6" spans="2:14" ht="12.75">
      <c r="B6" s="5" t="s">
        <v>43</v>
      </c>
      <c r="C6" s="194">
        <v>10555001</v>
      </c>
      <c r="D6" s="195"/>
      <c r="E6" s="195"/>
      <c r="F6" s="195"/>
      <c r="G6" s="195"/>
      <c r="H6" s="196"/>
      <c r="I6" s="53" t="s">
        <v>44</v>
      </c>
      <c r="J6" s="75"/>
      <c r="K6" s="75"/>
      <c r="L6" s="6"/>
      <c r="N6" s="31" t="s">
        <v>40</v>
      </c>
    </row>
    <row r="7" spans="2:14" ht="12.75"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9"/>
      <c r="N7" s="31" t="s">
        <v>40</v>
      </c>
    </row>
    <row r="8" spans="2:14" ht="12.75">
      <c r="B8" s="7" t="s">
        <v>1</v>
      </c>
      <c r="C8" s="194">
        <v>9820</v>
      </c>
      <c r="D8" s="195"/>
      <c r="E8" s="195"/>
      <c r="F8" s="195"/>
      <c r="G8" s="195"/>
      <c r="H8" s="196"/>
      <c r="I8" s="8" t="s">
        <v>2</v>
      </c>
      <c r="J8" s="28"/>
      <c r="K8" s="28"/>
      <c r="L8" s="27" t="s">
        <v>36</v>
      </c>
      <c r="N8" s="31" t="s">
        <v>40</v>
      </c>
    </row>
    <row r="9" spans="2:14" ht="12.75">
      <c r="B9" s="120"/>
      <c r="C9" s="121"/>
      <c r="D9" s="121"/>
      <c r="E9" s="121"/>
      <c r="F9" s="197" t="s">
        <v>53</v>
      </c>
      <c r="G9" s="198"/>
      <c r="H9" s="198"/>
      <c r="I9" s="198"/>
      <c r="J9" s="198"/>
      <c r="K9" s="198"/>
      <c r="L9" s="199"/>
      <c r="N9" s="31" t="s">
        <v>40</v>
      </c>
    </row>
    <row r="10" spans="2:14" ht="12.75">
      <c r="B10" s="120"/>
      <c r="C10" s="121" t="s">
        <v>25</v>
      </c>
      <c r="D10" s="121"/>
      <c r="E10" s="121"/>
      <c r="F10" s="122" t="s">
        <v>3</v>
      </c>
      <c r="G10" s="122" t="s">
        <v>4</v>
      </c>
      <c r="H10" s="122" t="s">
        <v>5</v>
      </c>
      <c r="I10" s="122" t="s">
        <v>6</v>
      </c>
      <c r="J10" s="123" t="s">
        <v>60</v>
      </c>
      <c r="K10" s="123" t="s">
        <v>62</v>
      </c>
      <c r="L10" s="124" t="s">
        <v>65</v>
      </c>
      <c r="N10" s="31" t="s">
        <v>40</v>
      </c>
    </row>
    <row r="11" spans="2:14" ht="12.75">
      <c r="B11" s="125"/>
      <c r="C11" s="126" t="s">
        <v>25</v>
      </c>
      <c r="D11" s="126"/>
      <c r="E11" s="126"/>
      <c r="F11" s="127" t="s">
        <v>54</v>
      </c>
      <c r="G11" s="127" t="s">
        <v>26</v>
      </c>
      <c r="H11" s="127" t="s">
        <v>56</v>
      </c>
      <c r="I11" s="127" t="s">
        <v>58</v>
      </c>
      <c r="J11" s="128" t="s">
        <v>56</v>
      </c>
      <c r="K11" s="128" t="s">
        <v>196</v>
      </c>
      <c r="L11" s="129" t="s">
        <v>7</v>
      </c>
      <c r="N11" s="31" t="s">
        <v>40</v>
      </c>
    </row>
    <row r="12" spans="2:14" ht="12.75">
      <c r="B12" s="125"/>
      <c r="C12" s="126"/>
      <c r="D12" s="126"/>
      <c r="E12" s="126"/>
      <c r="F12" s="127" t="s">
        <v>55</v>
      </c>
      <c r="G12" s="127"/>
      <c r="H12" s="127" t="s">
        <v>57</v>
      </c>
      <c r="I12" s="127" t="s">
        <v>59</v>
      </c>
      <c r="J12" s="128" t="s">
        <v>61</v>
      </c>
      <c r="K12" s="128" t="s">
        <v>64</v>
      </c>
      <c r="L12" s="128"/>
      <c r="N12" s="31"/>
    </row>
    <row r="13" spans="2:14" ht="12.75">
      <c r="B13" s="130" t="s">
        <v>2</v>
      </c>
      <c r="C13" s="131" t="s">
        <v>45</v>
      </c>
      <c r="D13" s="132"/>
      <c r="E13" s="133"/>
      <c r="F13" s="127" t="s">
        <v>199</v>
      </c>
      <c r="G13" s="127" t="s">
        <v>204</v>
      </c>
      <c r="H13" s="127" t="s">
        <v>204</v>
      </c>
      <c r="I13" s="127" t="s">
        <v>204</v>
      </c>
      <c r="J13" s="127" t="s">
        <v>219</v>
      </c>
      <c r="K13" s="127" t="s">
        <v>219</v>
      </c>
      <c r="L13" s="127"/>
      <c r="N13" s="31" t="s">
        <v>40</v>
      </c>
    </row>
    <row r="14" spans="2:14" ht="12.75">
      <c r="B14" s="65" t="s">
        <v>46</v>
      </c>
      <c r="C14" s="200" t="s">
        <v>47</v>
      </c>
      <c r="D14" s="201"/>
      <c r="E14" s="202"/>
      <c r="F14" s="9">
        <v>87662</v>
      </c>
      <c r="G14" s="9">
        <v>90000</v>
      </c>
      <c r="H14" s="9">
        <v>121000</v>
      </c>
      <c r="I14" s="9">
        <v>121000</v>
      </c>
      <c r="J14" s="76">
        <v>86236</v>
      </c>
      <c r="K14" s="76">
        <v>73351</v>
      </c>
      <c r="L14" s="10">
        <f>+K14-J14</f>
        <v>-12885</v>
      </c>
      <c r="N14" s="31" t="s">
        <v>40</v>
      </c>
    </row>
    <row r="15" spans="2:14" ht="12.75">
      <c r="B15" s="61"/>
      <c r="C15" s="189"/>
      <c r="D15" s="190"/>
      <c r="E15" s="191"/>
      <c r="F15" s="11"/>
      <c r="G15" s="11"/>
      <c r="H15" s="11"/>
      <c r="I15" s="11"/>
      <c r="J15" s="18"/>
      <c r="K15" s="18">
        <v>0</v>
      </c>
      <c r="L15" s="10">
        <f>+K15-J15</f>
        <v>0</v>
      </c>
      <c r="N15" s="31" t="s">
        <v>40</v>
      </c>
    </row>
    <row r="16" spans="2:14" ht="13.5" thickBot="1">
      <c r="B16" s="62" t="s">
        <v>51</v>
      </c>
      <c r="C16" s="187" t="s">
        <v>48</v>
      </c>
      <c r="D16" s="187"/>
      <c r="E16" s="188"/>
      <c r="F16" s="60">
        <f>SUM(F14:F15)</f>
        <v>87662</v>
      </c>
      <c r="G16" s="60">
        <f aca="true" t="shared" si="0" ref="G16:L16">SUM(G14:G15)</f>
        <v>90000</v>
      </c>
      <c r="H16" s="60">
        <f t="shared" si="0"/>
        <v>121000</v>
      </c>
      <c r="I16" s="60">
        <f t="shared" si="0"/>
        <v>121000</v>
      </c>
      <c r="J16" s="60">
        <f t="shared" si="0"/>
        <v>86236</v>
      </c>
      <c r="K16" s="60">
        <f t="shared" si="0"/>
        <v>73351</v>
      </c>
      <c r="L16" s="60">
        <f t="shared" si="0"/>
        <v>-12885</v>
      </c>
      <c r="N16" s="31" t="s">
        <v>40</v>
      </c>
    </row>
    <row r="17" spans="2:14" ht="13.5" thickBot="1">
      <c r="B17" s="55" t="s">
        <v>49</v>
      </c>
      <c r="C17" s="56"/>
      <c r="D17" s="64" t="s">
        <v>50</v>
      </c>
      <c r="E17" s="39"/>
      <c r="F17" s="40">
        <v>1726</v>
      </c>
      <c r="G17" s="40">
        <v>0</v>
      </c>
      <c r="H17" s="40">
        <v>0</v>
      </c>
      <c r="I17" s="40">
        <v>0</v>
      </c>
      <c r="J17" s="40">
        <v>3195</v>
      </c>
      <c r="K17" s="40">
        <v>2016</v>
      </c>
      <c r="L17" s="10">
        <f>+K17-J17</f>
        <v>-1179</v>
      </c>
      <c r="N17" s="31" t="s">
        <v>40</v>
      </c>
    </row>
    <row r="18" spans="2:14" ht="13.5" thickBot="1">
      <c r="B18" s="41" t="s">
        <v>20</v>
      </c>
      <c r="C18" s="67"/>
      <c r="D18" s="192" t="s">
        <v>41</v>
      </c>
      <c r="E18" s="193"/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0">
        <f>+K18-J18</f>
        <v>0</v>
      </c>
      <c r="N18" s="31" t="s">
        <v>40</v>
      </c>
    </row>
    <row r="19" spans="2:14" ht="13.5" customHeight="1" thickBot="1">
      <c r="B19" s="32" t="s">
        <v>39</v>
      </c>
      <c r="C19" s="68"/>
      <c r="D19" s="68"/>
      <c r="E19" s="43"/>
      <c r="F19" s="66">
        <f>+F16+F17+F18</f>
        <v>89388</v>
      </c>
      <c r="G19" s="66">
        <f aca="true" t="shared" si="1" ref="G19:L19">+G16+G17+G18</f>
        <v>90000</v>
      </c>
      <c r="H19" s="66">
        <f t="shared" si="1"/>
        <v>121000</v>
      </c>
      <c r="I19" s="66">
        <f t="shared" si="1"/>
        <v>121000</v>
      </c>
      <c r="J19" s="66">
        <f t="shared" si="1"/>
        <v>89431</v>
      </c>
      <c r="K19" s="66">
        <f t="shared" si="1"/>
        <v>75367</v>
      </c>
      <c r="L19" s="66">
        <f t="shared" si="1"/>
        <v>-14064</v>
      </c>
      <c r="N19" s="31" t="s">
        <v>40</v>
      </c>
    </row>
    <row r="20" ht="12.75">
      <c r="N20" s="31" t="s">
        <v>40</v>
      </c>
    </row>
    <row r="21" ht="16.5" customHeight="1">
      <c r="N21" s="31" t="s">
        <v>40</v>
      </c>
    </row>
    <row r="22" spans="2:14" ht="12.75">
      <c r="B22" s="78"/>
      <c r="C22" s="79"/>
      <c r="D22" s="79"/>
      <c r="E22" s="80"/>
      <c r="F22" s="81" t="s">
        <v>8</v>
      </c>
      <c r="G22" s="82" t="s">
        <v>37</v>
      </c>
      <c r="H22" s="73"/>
      <c r="I22" s="74"/>
      <c r="J22" s="25"/>
      <c r="K22" s="25"/>
      <c r="N22" s="31" t="s">
        <v>40</v>
      </c>
    </row>
    <row r="23" spans="2:14" ht="12.75">
      <c r="B23" s="83" t="s">
        <v>52</v>
      </c>
      <c r="C23" s="84"/>
      <c r="D23" s="84"/>
      <c r="E23" s="85"/>
      <c r="F23" s="81" t="s">
        <v>22</v>
      </c>
      <c r="G23" s="82"/>
      <c r="H23" s="73"/>
      <c r="I23" s="74"/>
      <c r="J23" s="25"/>
      <c r="K23" s="25"/>
      <c r="N23" s="31" t="s">
        <v>40</v>
      </c>
    </row>
    <row r="24" spans="2:14" ht="12.75">
      <c r="B24" s="86"/>
      <c r="C24" s="87"/>
      <c r="D24" s="87"/>
      <c r="E24" s="88"/>
      <c r="F24" s="81" t="s">
        <v>23</v>
      </c>
      <c r="G24" s="82" t="s">
        <v>220</v>
      </c>
      <c r="H24" s="73"/>
      <c r="I24" s="74"/>
      <c r="J24" s="25"/>
      <c r="K24" s="25"/>
      <c r="N24" s="31" t="s">
        <v>40</v>
      </c>
    </row>
    <row r="25" ht="12.75">
      <c r="N25" s="31" t="s">
        <v>40</v>
      </c>
    </row>
    <row r="26" ht="12.75">
      <c r="N26" s="31" t="s">
        <v>40</v>
      </c>
    </row>
    <row r="27" ht="12.75">
      <c r="N27" s="31" t="s">
        <v>40</v>
      </c>
    </row>
    <row r="28" ht="12.75">
      <c r="N28" s="31" t="s">
        <v>40</v>
      </c>
    </row>
    <row r="29" ht="12.75">
      <c r="N29" s="31" t="s">
        <v>40</v>
      </c>
    </row>
    <row r="30" ht="12.75" customHeight="1">
      <c r="N30" s="31" t="s">
        <v>40</v>
      </c>
    </row>
    <row r="31" ht="12.75">
      <c r="N31" s="31" t="s">
        <v>40</v>
      </c>
    </row>
    <row r="32" ht="12.75">
      <c r="N32" s="31" t="s">
        <v>40</v>
      </c>
    </row>
    <row r="33" ht="12.75">
      <c r="N33" s="31" t="s">
        <v>40</v>
      </c>
    </row>
    <row r="34" ht="12.75">
      <c r="N34" s="31" t="s">
        <v>40</v>
      </c>
    </row>
    <row r="35" ht="12.75">
      <c r="N35" s="31" t="s">
        <v>40</v>
      </c>
    </row>
    <row r="36" ht="12.75">
      <c r="N36" s="33"/>
    </row>
    <row r="37" ht="12.75">
      <c r="N37" s="33"/>
    </row>
    <row r="38" ht="12.75">
      <c r="N38" s="33"/>
    </row>
  </sheetData>
  <sheetProtection/>
  <mergeCells count="7">
    <mergeCell ref="C16:E16"/>
    <mergeCell ref="C15:E15"/>
    <mergeCell ref="D18:E18"/>
    <mergeCell ref="C6:H6"/>
    <mergeCell ref="C8:H8"/>
    <mergeCell ref="F9:L9"/>
    <mergeCell ref="C14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6"/>
  <sheetViews>
    <sheetView zoomScalePageLayoutView="0" workbookViewId="0" topLeftCell="A1">
      <selection activeCell="B2" sqref="B2:L35"/>
    </sheetView>
  </sheetViews>
  <sheetFormatPr defaultColWidth="9.140625" defaultRowHeight="12.75"/>
  <cols>
    <col min="2" max="2" width="10.57421875" style="0" customWidth="1"/>
    <col min="4" max="4" width="10.8515625" style="0" customWidth="1"/>
    <col min="5" max="5" width="8.421875" style="0" customWidth="1"/>
    <col min="6" max="6" width="11.421875" style="0" customWidth="1"/>
    <col min="7" max="7" width="10.7109375" style="0" customWidth="1"/>
    <col min="8" max="8" width="12.28125" style="0" customWidth="1"/>
    <col min="9" max="9" width="13.421875" style="0" customWidth="1"/>
    <col min="10" max="10" width="14.57421875" style="0" customWidth="1"/>
    <col min="11" max="11" width="12.8515625" style="0" customWidth="1"/>
    <col min="12" max="12" width="8.421875" style="0" customWidth="1"/>
  </cols>
  <sheetData>
    <row r="2" ht="12.75" customHeight="1">
      <c r="B2" s="1" t="s">
        <v>67</v>
      </c>
    </row>
    <row r="3" spans="2:12" ht="16.5" thickBot="1">
      <c r="B3" s="172" t="s">
        <v>35</v>
      </c>
      <c r="C3" s="1"/>
      <c r="D3" s="2"/>
      <c r="E3" s="2"/>
      <c r="F3" s="3"/>
      <c r="G3" s="2"/>
      <c r="H3" s="2"/>
      <c r="J3" s="52"/>
      <c r="K3" s="52" t="s">
        <v>42</v>
      </c>
      <c r="L3" s="30"/>
    </row>
    <row r="4" spans="2:12" ht="12.75">
      <c r="B4" s="112"/>
      <c r="C4" s="113"/>
      <c r="D4" s="113"/>
      <c r="E4" s="113"/>
      <c r="F4" s="114"/>
      <c r="G4" s="113"/>
      <c r="H4" s="113"/>
      <c r="I4" s="115"/>
      <c r="J4" s="115"/>
      <c r="K4" s="115"/>
      <c r="L4" s="116"/>
    </row>
    <row r="5" spans="2:12" ht="12" customHeight="1">
      <c r="B5" s="134" t="s">
        <v>43</v>
      </c>
      <c r="C5" s="205">
        <v>10555001</v>
      </c>
      <c r="D5" s="206"/>
      <c r="E5" s="206"/>
      <c r="F5" s="206"/>
      <c r="G5" s="206"/>
      <c r="H5" s="207"/>
      <c r="I5" s="135" t="s">
        <v>44</v>
      </c>
      <c r="J5" s="136"/>
      <c r="K5" s="136"/>
      <c r="L5" s="137"/>
    </row>
    <row r="6" spans="2:12" ht="12.75">
      <c r="B6" s="141" t="s">
        <v>1</v>
      </c>
      <c r="C6" s="205">
        <v>9820</v>
      </c>
      <c r="D6" s="206"/>
      <c r="E6" s="206"/>
      <c r="F6" s="206"/>
      <c r="G6" s="206"/>
      <c r="H6" s="207"/>
      <c r="I6" s="138" t="s">
        <v>2</v>
      </c>
      <c r="J6" s="139"/>
      <c r="K6" s="139"/>
      <c r="L6" s="140" t="s">
        <v>36</v>
      </c>
    </row>
    <row r="7" spans="2:12" ht="12.75">
      <c r="B7" s="143"/>
      <c r="C7" s="121"/>
      <c r="D7" s="121"/>
      <c r="E7" s="121"/>
      <c r="F7" s="197" t="s">
        <v>53</v>
      </c>
      <c r="G7" s="198"/>
      <c r="H7" s="198"/>
      <c r="I7" s="198"/>
      <c r="J7" s="198"/>
      <c r="K7" s="198"/>
      <c r="L7" s="199"/>
    </row>
    <row r="8" spans="2:12" ht="12.75">
      <c r="B8" s="144"/>
      <c r="C8" s="121" t="s">
        <v>25</v>
      </c>
      <c r="D8" s="121"/>
      <c r="E8" s="121"/>
      <c r="F8" s="122" t="s">
        <v>3</v>
      </c>
      <c r="G8" s="122" t="s">
        <v>4</v>
      </c>
      <c r="H8" s="122" t="s">
        <v>5</v>
      </c>
      <c r="I8" s="122" t="s">
        <v>6</v>
      </c>
      <c r="J8" s="123" t="s">
        <v>60</v>
      </c>
      <c r="K8" s="123" t="s">
        <v>62</v>
      </c>
      <c r="L8" s="124" t="s">
        <v>65</v>
      </c>
    </row>
    <row r="9" spans="2:12" ht="12.75">
      <c r="B9" s="145" t="s">
        <v>68</v>
      </c>
      <c r="C9" s="126" t="s">
        <v>45</v>
      </c>
      <c r="D9" s="126"/>
      <c r="E9" s="126"/>
      <c r="F9" s="127" t="s">
        <v>54</v>
      </c>
      <c r="G9" s="127" t="s">
        <v>26</v>
      </c>
      <c r="H9" s="127" t="s">
        <v>56</v>
      </c>
      <c r="I9" s="127" t="s">
        <v>58</v>
      </c>
      <c r="J9" s="128" t="s">
        <v>56</v>
      </c>
      <c r="K9" s="128" t="s">
        <v>196</v>
      </c>
      <c r="L9" s="129" t="s">
        <v>7</v>
      </c>
    </row>
    <row r="10" spans="2:12" ht="12.75">
      <c r="B10" s="142"/>
      <c r="C10" s="126"/>
      <c r="D10" s="126"/>
      <c r="E10" s="126"/>
      <c r="F10" s="127" t="s">
        <v>55</v>
      </c>
      <c r="G10" s="127"/>
      <c r="H10" s="127" t="s">
        <v>57</v>
      </c>
      <c r="I10" s="127" t="s">
        <v>59</v>
      </c>
      <c r="J10" s="128" t="s">
        <v>61</v>
      </c>
      <c r="K10" s="128" t="s">
        <v>64</v>
      </c>
      <c r="L10" s="128"/>
    </row>
    <row r="11" spans="2:12" ht="12.75">
      <c r="B11" s="142"/>
      <c r="C11" s="131"/>
      <c r="D11" s="132"/>
      <c r="E11" s="133"/>
      <c r="F11" s="127" t="s">
        <v>199</v>
      </c>
      <c r="G11" s="127" t="s">
        <v>204</v>
      </c>
      <c r="H11" s="127" t="s">
        <v>204</v>
      </c>
      <c r="I11" s="127" t="s">
        <v>204</v>
      </c>
      <c r="J11" s="127" t="s">
        <v>219</v>
      </c>
      <c r="K11" s="127" t="s">
        <v>219</v>
      </c>
      <c r="L11" s="127"/>
    </row>
    <row r="12" spans="2:12" ht="12.75">
      <c r="B12" s="65" t="s">
        <v>69</v>
      </c>
      <c r="C12" s="200" t="s">
        <v>9</v>
      </c>
      <c r="D12" s="203"/>
      <c r="E12" s="204"/>
      <c r="F12" s="100">
        <v>38397</v>
      </c>
      <c r="G12" s="100">
        <v>32155</v>
      </c>
      <c r="H12" s="100">
        <v>38374</v>
      </c>
      <c r="I12" s="100">
        <v>50374</v>
      </c>
      <c r="J12" s="100">
        <v>37584</v>
      </c>
      <c r="K12" s="100">
        <v>36843</v>
      </c>
      <c r="L12" s="10">
        <f>+K12-J12</f>
        <v>-741</v>
      </c>
    </row>
    <row r="13" spans="2:12" ht="12.75">
      <c r="B13" s="65" t="s">
        <v>70</v>
      </c>
      <c r="C13" s="54" t="s">
        <v>83</v>
      </c>
      <c r="D13" s="89"/>
      <c r="E13" s="90"/>
      <c r="F13" s="100">
        <v>4526</v>
      </c>
      <c r="G13" s="100">
        <v>4845</v>
      </c>
      <c r="H13" s="100">
        <v>5626</v>
      </c>
      <c r="I13" s="100">
        <v>5726</v>
      </c>
      <c r="J13" s="100">
        <v>3852</v>
      </c>
      <c r="K13" s="100">
        <v>3775</v>
      </c>
      <c r="L13" s="10">
        <f aca="true" t="shared" si="0" ref="L13:L31">+K13-J13</f>
        <v>-77</v>
      </c>
    </row>
    <row r="14" spans="2:12" ht="12.75">
      <c r="B14" s="65" t="s">
        <v>71</v>
      </c>
      <c r="C14" s="54" t="s">
        <v>84</v>
      </c>
      <c r="D14" s="89"/>
      <c r="E14" s="90"/>
      <c r="F14" s="100">
        <v>16076</v>
      </c>
      <c r="G14" s="100">
        <v>37000</v>
      </c>
      <c r="H14" s="100">
        <v>45800</v>
      </c>
      <c r="I14" s="100">
        <v>33700</v>
      </c>
      <c r="J14" s="100">
        <v>20200</v>
      </c>
      <c r="K14" s="100">
        <v>9888</v>
      </c>
      <c r="L14" s="10">
        <f t="shared" si="0"/>
        <v>-10312</v>
      </c>
    </row>
    <row r="15" spans="2:12" ht="12.75">
      <c r="B15" s="65" t="s">
        <v>72</v>
      </c>
      <c r="C15" s="54" t="s">
        <v>10</v>
      </c>
      <c r="D15" s="89"/>
      <c r="E15" s="90"/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">
        <f t="shared" si="0"/>
        <v>0</v>
      </c>
    </row>
    <row r="16" spans="2:12" ht="12.75">
      <c r="B16" s="65" t="s">
        <v>73</v>
      </c>
      <c r="C16" s="200" t="s">
        <v>11</v>
      </c>
      <c r="D16" s="203"/>
      <c r="E16" s="204"/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">
        <f t="shared" si="0"/>
        <v>0</v>
      </c>
    </row>
    <row r="17" spans="2:12" ht="12.75">
      <c r="B17" s="65" t="s">
        <v>74</v>
      </c>
      <c r="C17" s="200" t="s">
        <v>12</v>
      </c>
      <c r="D17" s="203"/>
      <c r="E17" s="204"/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">
        <f t="shared" si="0"/>
        <v>0</v>
      </c>
    </row>
    <row r="18" spans="2:12" ht="12.75">
      <c r="B18" s="65" t="s">
        <v>75</v>
      </c>
      <c r="C18" s="200" t="s">
        <v>13</v>
      </c>
      <c r="D18" s="203"/>
      <c r="E18" s="204"/>
      <c r="F18" s="100">
        <v>26950</v>
      </c>
      <c r="G18" s="100">
        <v>15000</v>
      </c>
      <c r="H18" s="100">
        <v>29000</v>
      </c>
      <c r="I18" s="100">
        <v>29000</v>
      </c>
      <c r="J18" s="100">
        <v>23600</v>
      </c>
      <c r="K18" s="100">
        <v>22649</v>
      </c>
      <c r="L18" s="10">
        <f t="shared" si="0"/>
        <v>-951</v>
      </c>
    </row>
    <row r="19" spans="2:12" ht="12.75">
      <c r="B19" s="91" t="s">
        <v>14</v>
      </c>
      <c r="C19" s="63" t="s">
        <v>78</v>
      </c>
      <c r="D19" s="58"/>
      <c r="E19" s="59"/>
      <c r="F19" s="100">
        <f>SUM(F12:F18)</f>
        <v>85949</v>
      </c>
      <c r="G19" s="100">
        <f aca="true" t="shared" si="1" ref="G19:L19">SUM(G12:G18)</f>
        <v>89000</v>
      </c>
      <c r="H19" s="100">
        <f t="shared" si="1"/>
        <v>118800</v>
      </c>
      <c r="I19" s="100">
        <f>SUM(I12:I18)</f>
        <v>118800</v>
      </c>
      <c r="J19" s="100">
        <f t="shared" si="1"/>
        <v>85236</v>
      </c>
      <c r="K19" s="100">
        <f t="shared" si="1"/>
        <v>73155</v>
      </c>
      <c r="L19" s="100">
        <f t="shared" si="1"/>
        <v>-12081</v>
      </c>
    </row>
    <row r="20" spans="2:12" ht="12.75">
      <c r="B20" s="65" t="s">
        <v>76</v>
      </c>
      <c r="C20" s="200" t="s">
        <v>15</v>
      </c>
      <c r="D20" s="203"/>
      <c r="E20" s="204"/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">
        <f t="shared" si="0"/>
        <v>0</v>
      </c>
    </row>
    <row r="21" spans="2:12" ht="12.75">
      <c r="B21" s="65" t="s">
        <v>77</v>
      </c>
      <c r="C21" s="200" t="s">
        <v>16</v>
      </c>
      <c r="D21" s="203"/>
      <c r="E21" s="204"/>
      <c r="F21" s="100">
        <v>1713</v>
      </c>
      <c r="G21" s="100">
        <v>1000</v>
      </c>
      <c r="H21" s="100">
        <v>1000</v>
      </c>
      <c r="I21" s="100">
        <v>1000</v>
      </c>
      <c r="J21" s="100">
        <v>1000</v>
      </c>
      <c r="K21" s="100">
        <v>196</v>
      </c>
      <c r="L21" s="10">
        <f t="shared" si="0"/>
        <v>-804</v>
      </c>
    </row>
    <row r="22" spans="2:12" ht="12.75">
      <c r="B22" s="61">
        <v>232</v>
      </c>
      <c r="C22" s="200" t="s">
        <v>17</v>
      </c>
      <c r="D22" s="203"/>
      <c r="E22" s="204"/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">
        <f t="shared" si="0"/>
        <v>0</v>
      </c>
    </row>
    <row r="23" spans="2:12" ht="12.75">
      <c r="B23" s="92" t="s">
        <v>14</v>
      </c>
      <c r="C23" s="58" t="s">
        <v>79</v>
      </c>
      <c r="D23" s="58"/>
      <c r="E23" s="59"/>
      <c r="F23" s="100">
        <f>SUM(F20:F22)</f>
        <v>1713</v>
      </c>
      <c r="G23" s="100">
        <f aca="true" t="shared" si="2" ref="G23:L23">SUM(G20:G22)</f>
        <v>1000</v>
      </c>
      <c r="H23" s="100">
        <f t="shared" si="2"/>
        <v>1000</v>
      </c>
      <c r="I23" s="100">
        <f>SUM(I20:I22)</f>
        <v>1000</v>
      </c>
      <c r="J23" s="100">
        <f t="shared" si="2"/>
        <v>1000</v>
      </c>
      <c r="K23" s="100">
        <f t="shared" si="2"/>
        <v>196</v>
      </c>
      <c r="L23" s="100">
        <f t="shared" si="2"/>
        <v>-804</v>
      </c>
    </row>
    <row r="24" spans="2:12" ht="13.5" thickBot="1">
      <c r="B24" s="57">
        <v>230</v>
      </c>
      <c r="C24" s="200" t="s">
        <v>15</v>
      </c>
      <c r="D24" s="203"/>
      <c r="E24" s="204"/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10">
        <f t="shared" si="0"/>
        <v>0</v>
      </c>
    </row>
    <row r="25" spans="2:12" ht="13.5" thickBot="1">
      <c r="B25" s="57">
        <v>231</v>
      </c>
      <c r="C25" s="200" t="s">
        <v>16</v>
      </c>
      <c r="D25" s="203"/>
      <c r="E25" s="204"/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10">
        <f t="shared" si="0"/>
        <v>0</v>
      </c>
    </row>
    <row r="26" spans="2:12" ht="13.5" thickBot="1">
      <c r="B26" s="57">
        <v>232</v>
      </c>
      <c r="C26" s="200" t="s">
        <v>17</v>
      </c>
      <c r="D26" s="203"/>
      <c r="E26" s="204"/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10">
        <f t="shared" si="0"/>
        <v>0</v>
      </c>
    </row>
    <row r="27" spans="2:12" ht="13.5" thickBot="1">
      <c r="B27" s="92" t="s">
        <v>14</v>
      </c>
      <c r="C27" s="44" t="s">
        <v>80</v>
      </c>
      <c r="D27" s="44"/>
      <c r="E27" s="45"/>
      <c r="F27" s="94">
        <f aca="true" t="shared" si="3" ref="F27:K27">SUM(F24:F26)</f>
        <v>0</v>
      </c>
      <c r="G27" s="94">
        <f t="shared" si="3"/>
        <v>0</v>
      </c>
      <c r="H27" s="94">
        <f t="shared" si="3"/>
        <v>0</v>
      </c>
      <c r="I27" s="94">
        <f>SUM(I24:I26)</f>
        <v>0</v>
      </c>
      <c r="J27" s="94">
        <f t="shared" si="3"/>
        <v>0</v>
      </c>
      <c r="K27" s="94">
        <f t="shared" si="3"/>
        <v>0</v>
      </c>
      <c r="L27" s="10">
        <f t="shared" si="0"/>
        <v>0</v>
      </c>
    </row>
    <row r="28" spans="2:12" ht="13.5" thickBot="1">
      <c r="B28" s="62" t="s">
        <v>19</v>
      </c>
      <c r="C28" s="63" t="s">
        <v>18</v>
      </c>
      <c r="D28" s="58"/>
      <c r="E28" s="59"/>
      <c r="F28" s="94">
        <f>+F27+F23</f>
        <v>1713</v>
      </c>
      <c r="G28" s="94">
        <f aca="true" t="shared" si="4" ref="G28:L28">+G27+G23</f>
        <v>1000</v>
      </c>
      <c r="H28" s="94">
        <f t="shared" si="4"/>
        <v>1000</v>
      </c>
      <c r="I28" s="94">
        <f>+I27+I23</f>
        <v>1000</v>
      </c>
      <c r="J28" s="94">
        <f t="shared" si="4"/>
        <v>1000</v>
      </c>
      <c r="K28" s="94">
        <f t="shared" si="4"/>
        <v>196</v>
      </c>
      <c r="L28" s="94">
        <f t="shared" si="4"/>
        <v>-804</v>
      </c>
    </row>
    <row r="29" spans="2:12" ht="13.5" thickBot="1">
      <c r="B29" s="34" t="s">
        <v>223</v>
      </c>
      <c r="C29" s="95"/>
      <c r="D29" s="93"/>
      <c r="E29" s="96"/>
      <c r="F29" s="94">
        <f>+F19+F28</f>
        <v>87662</v>
      </c>
      <c r="G29" s="94">
        <f aca="true" t="shared" si="5" ref="G29:L29">+G19+G28</f>
        <v>90000</v>
      </c>
      <c r="H29" s="94">
        <f t="shared" si="5"/>
        <v>119800</v>
      </c>
      <c r="I29" s="94">
        <f>+I19+I28</f>
        <v>119800</v>
      </c>
      <c r="J29" s="94">
        <f>+J19+J23</f>
        <v>86236</v>
      </c>
      <c r="K29" s="94">
        <f t="shared" si="5"/>
        <v>73351</v>
      </c>
      <c r="L29" s="94">
        <f t="shared" si="5"/>
        <v>-12885</v>
      </c>
    </row>
    <row r="30" spans="2:12" ht="13.5" thickBot="1">
      <c r="B30" s="42" t="s">
        <v>222</v>
      </c>
      <c r="C30" s="68"/>
      <c r="D30" s="97"/>
      <c r="E30" s="38"/>
      <c r="F30" s="77">
        <v>0</v>
      </c>
      <c r="G30" s="40">
        <v>0</v>
      </c>
      <c r="H30" s="40">
        <v>1200</v>
      </c>
      <c r="I30" s="40">
        <v>1200</v>
      </c>
      <c r="J30" s="40">
        <v>0</v>
      </c>
      <c r="K30" s="40">
        <v>0</v>
      </c>
      <c r="L30" s="10">
        <f t="shared" si="0"/>
        <v>0</v>
      </c>
    </row>
    <row r="31" spans="2:12" ht="13.5" customHeight="1" thickBot="1">
      <c r="B31" s="184" t="s">
        <v>224</v>
      </c>
      <c r="C31" s="185"/>
      <c r="D31" s="208"/>
      <c r="E31" s="209"/>
      <c r="F31" s="12">
        <v>1726</v>
      </c>
      <c r="G31" s="12">
        <v>0</v>
      </c>
      <c r="H31" s="12">
        <v>0</v>
      </c>
      <c r="I31" s="12">
        <v>0</v>
      </c>
      <c r="J31" s="40">
        <v>3195</v>
      </c>
      <c r="K31" s="12">
        <v>2016</v>
      </c>
      <c r="L31" s="10">
        <f t="shared" si="0"/>
        <v>-1179</v>
      </c>
    </row>
    <row r="32" spans="2:12" ht="13.5" customHeight="1" thickBot="1">
      <c r="B32" s="62" t="s">
        <v>81</v>
      </c>
      <c r="C32" s="68"/>
      <c r="D32" s="68"/>
      <c r="E32" s="43"/>
      <c r="F32" s="66">
        <f>+F19+F28+F30+F31</f>
        <v>89388</v>
      </c>
      <c r="G32" s="66">
        <f aca="true" t="shared" si="6" ref="G32:L32">+G19+G28+G30+G31</f>
        <v>90000</v>
      </c>
      <c r="H32" s="66">
        <f t="shared" si="6"/>
        <v>121000</v>
      </c>
      <c r="I32" s="66">
        <f t="shared" si="6"/>
        <v>121000</v>
      </c>
      <c r="J32" s="66">
        <f t="shared" si="6"/>
        <v>89431</v>
      </c>
      <c r="K32" s="66">
        <f t="shared" si="6"/>
        <v>75367</v>
      </c>
      <c r="L32" s="66">
        <f t="shared" si="6"/>
        <v>-14064</v>
      </c>
    </row>
    <row r="33" spans="2:11" ht="12.75" customHeight="1">
      <c r="B33" s="210" t="s">
        <v>21</v>
      </c>
      <c r="C33" s="13" t="s">
        <v>8</v>
      </c>
      <c r="D33" s="14" t="s">
        <v>37</v>
      </c>
      <c r="E33" s="15"/>
      <c r="F33" s="213" t="s">
        <v>82</v>
      </c>
      <c r="G33" s="14" t="s">
        <v>8</v>
      </c>
      <c r="H33" s="98" t="s">
        <v>37</v>
      </c>
      <c r="I33" s="99"/>
      <c r="J33" s="29"/>
      <c r="K33" s="25"/>
    </row>
    <row r="34" spans="2:11" ht="12.75">
      <c r="B34" s="211"/>
      <c r="C34" s="13" t="s">
        <v>22</v>
      </c>
      <c r="D34" s="14"/>
      <c r="E34" s="15"/>
      <c r="F34" s="214"/>
      <c r="G34" s="14" t="s">
        <v>22</v>
      </c>
      <c r="H34" s="98"/>
      <c r="I34" s="99"/>
      <c r="J34" s="29"/>
      <c r="K34" s="25"/>
    </row>
    <row r="35" spans="2:11" ht="12.75">
      <c r="B35" s="212"/>
      <c r="C35" s="13" t="s">
        <v>23</v>
      </c>
      <c r="D35" s="82" t="s">
        <v>220</v>
      </c>
      <c r="E35" s="17"/>
      <c r="F35" s="215"/>
      <c r="G35" s="14" t="s">
        <v>23</v>
      </c>
      <c r="H35" s="82" t="s">
        <v>220</v>
      </c>
      <c r="I35" s="17"/>
      <c r="J35" s="15" t="s">
        <v>24</v>
      </c>
      <c r="K35" s="25"/>
    </row>
    <row r="36" ht="25.5" customHeight="1"/>
    <row r="37" spans="2:11" ht="12.75" customHeight="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  <row r="40" spans="2:10" ht="12.75">
      <c r="B40" s="4"/>
      <c r="C40" s="4"/>
      <c r="D40" s="4"/>
      <c r="E40" s="4"/>
      <c r="F40" s="4"/>
      <c r="G40" s="4"/>
      <c r="H40" s="4"/>
      <c r="I40" s="4"/>
      <c r="J40" s="4"/>
    </row>
    <row r="41" spans="2:10" ht="12.75">
      <c r="B41" s="4"/>
      <c r="C41" s="4"/>
      <c r="D41" s="4"/>
      <c r="E41" s="4"/>
      <c r="F41" s="4"/>
      <c r="G41" s="4"/>
      <c r="H41" s="4"/>
      <c r="I41" s="4"/>
      <c r="J41" s="4"/>
    </row>
    <row r="42" spans="2:10" ht="12.75">
      <c r="B42" s="4"/>
      <c r="C42" s="4"/>
      <c r="D42" s="4"/>
      <c r="E42" s="4"/>
      <c r="F42" s="4"/>
      <c r="G42" s="4"/>
      <c r="H42" s="4"/>
      <c r="I42" s="4"/>
      <c r="J42" s="4"/>
    </row>
    <row r="43" spans="2:10" ht="12.75">
      <c r="B43" s="4"/>
      <c r="C43" s="4"/>
      <c r="D43" s="4"/>
      <c r="E43" s="4"/>
      <c r="F43" s="4"/>
      <c r="G43" s="4"/>
      <c r="H43" s="4"/>
      <c r="I43" s="4"/>
      <c r="J43" s="4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4"/>
      <c r="C45" s="4"/>
      <c r="D45" s="4"/>
      <c r="E45" s="4"/>
      <c r="F45" s="4"/>
      <c r="G45" s="4"/>
      <c r="H45" s="4"/>
      <c r="I45" s="4"/>
      <c r="J45" s="4"/>
    </row>
    <row r="46" spans="2:10" ht="12.75">
      <c r="B46" s="4"/>
      <c r="C46" s="4"/>
      <c r="D46" s="4"/>
      <c r="E46" s="4"/>
      <c r="F46" s="4"/>
      <c r="G46" s="4"/>
      <c r="H46" s="4"/>
      <c r="I46" s="4"/>
      <c r="J46" s="4"/>
    </row>
    <row r="47" spans="2:10" ht="12.75">
      <c r="B47" s="4"/>
      <c r="C47" s="4"/>
      <c r="D47" s="4"/>
      <c r="E47" s="4"/>
      <c r="F47" s="4"/>
      <c r="G47" s="4"/>
      <c r="H47" s="4"/>
      <c r="I47" s="4"/>
      <c r="J47" s="4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2:10" ht="12.75">
      <c r="B49" s="4"/>
      <c r="C49" s="4"/>
      <c r="D49" s="4"/>
      <c r="E49" s="4"/>
      <c r="F49" s="4"/>
      <c r="G49" s="4"/>
      <c r="H49" s="4"/>
      <c r="I49" s="4"/>
      <c r="J49" s="4"/>
    </row>
    <row r="50" spans="2:10" ht="12.75">
      <c r="B50" s="4"/>
      <c r="C50" s="4"/>
      <c r="D50" s="4"/>
      <c r="E50" s="4"/>
      <c r="F50" s="4"/>
      <c r="G50" s="4"/>
      <c r="H50" s="4"/>
      <c r="I50" s="4"/>
      <c r="J50" s="4"/>
    </row>
    <row r="51" spans="2:10" ht="12.75">
      <c r="B51" s="4"/>
      <c r="C51" s="4"/>
      <c r="D51" s="4"/>
      <c r="E51" s="4"/>
      <c r="F51" s="4"/>
      <c r="G51" s="4"/>
      <c r="H51" s="4"/>
      <c r="I51" s="4"/>
      <c r="J51" s="4"/>
    </row>
    <row r="52" spans="2:10" ht="12.75">
      <c r="B52" s="4"/>
      <c r="C52" s="4"/>
      <c r="D52" s="4"/>
      <c r="E52" s="4"/>
      <c r="F52" s="4"/>
      <c r="G52" s="4"/>
      <c r="H52" s="4"/>
      <c r="I52" s="4"/>
      <c r="J52" s="4"/>
    </row>
    <row r="53" spans="2:10" ht="12.75">
      <c r="B53" s="4"/>
      <c r="C53" s="4"/>
      <c r="D53" s="4"/>
      <c r="E53" s="4"/>
      <c r="F53" s="4"/>
      <c r="G53" s="4"/>
      <c r="H53" s="4"/>
      <c r="I53" s="4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2.75">
      <c r="B55" s="4"/>
      <c r="C55" s="4"/>
      <c r="D55" s="4"/>
      <c r="E55" s="4"/>
      <c r="F55" s="4"/>
      <c r="G55" s="4"/>
      <c r="H55" s="4"/>
      <c r="I55" s="4"/>
      <c r="J55" s="4"/>
    </row>
    <row r="56" spans="2:10" ht="12.75">
      <c r="B56" s="4"/>
      <c r="C56" s="4"/>
      <c r="D56" s="4"/>
      <c r="E56" s="4"/>
      <c r="F56" s="4"/>
      <c r="G56" s="4"/>
      <c r="H56" s="4"/>
      <c r="I56" s="4"/>
      <c r="J56" s="4"/>
    </row>
    <row r="57" spans="2:10" ht="12.75">
      <c r="B57" s="4"/>
      <c r="C57" s="4"/>
      <c r="D57" s="4"/>
      <c r="E57" s="4"/>
      <c r="F57" s="4"/>
      <c r="G57" s="4"/>
      <c r="H57" s="4"/>
      <c r="I57" s="4"/>
      <c r="J57" s="4"/>
    </row>
    <row r="58" spans="2:10" ht="12.75">
      <c r="B58" s="4"/>
      <c r="C58" s="4"/>
      <c r="D58" s="4"/>
      <c r="E58" s="4"/>
      <c r="F58" s="4"/>
      <c r="G58" s="4"/>
      <c r="H58" s="4"/>
      <c r="I58" s="4"/>
      <c r="J58" s="4"/>
    </row>
    <row r="59" spans="2:10" ht="12.75">
      <c r="B59" s="4"/>
      <c r="C59" s="4"/>
      <c r="D59" s="4"/>
      <c r="E59" s="4"/>
      <c r="F59" s="4"/>
      <c r="G59" s="4"/>
      <c r="H59" s="4"/>
      <c r="I59" s="4"/>
      <c r="J59" s="4"/>
    </row>
    <row r="60" spans="2:10" ht="12.75">
      <c r="B60" s="4"/>
      <c r="C60" s="4"/>
      <c r="D60" s="4"/>
      <c r="E60" s="4"/>
      <c r="F60" s="4"/>
      <c r="G60" s="4"/>
      <c r="H60" s="4"/>
      <c r="I60" s="4"/>
      <c r="J60" s="4"/>
    </row>
    <row r="61" spans="2:10" ht="12.75">
      <c r="B61" s="4"/>
      <c r="C61" s="4"/>
      <c r="D61" s="4"/>
      <c r="E61" s="4"/>
      <c r="F61" s="4"/>
      <c r="G61" s="4"/>
      <c r="H61" s="4"/>
      <c r="I61" s="4"/>
      <c r="J61" s="4"/>
    </row>
    <row r="62" spans="2:10" ht="12.75">
      <c r="B62" s="4"/>
      <c r="C62" s="4"/>
      <c r="D62" s="4"/>
      <c r="E62" s="4"/>
      <c r="F62" s="4"/>
      <c r="G62" s="4"/>
      <c r="H62" s="4"/>
      <c r="I62" s="4"/>
      <c r="J62" s="4"/>
    </row>
    <row r="63" spans="2:10" ht="12.75">
      <c r="B63" s="4"/>
      <c r="C63" s="4"/>
      <c r="D63" s="4"/>
      <c r="E63" s="4"/>
      <c r="F63" s="4"/>
      <c r="G63" s="4"/>
      <c r="H63" s="4"/>
      <c r="I63" s="4"/>
      <c r="J63" s="4"/>
    </row>
    <row r="64" spans="2:10" ht="12.75">
      <c r="B64" s="4"/>
      <c r="C64" s="4"/>
      <c r="D64" s="4"/>
      <c r="E64" s="4"/>
      <c r="F64" s="4"/>
      <c r="G64" s="4"/>
      <c r="H64" s="4"/>
      <c r="I64" s="4"/>
      <c r="J64" s="4"/>
    </row>
    <row r="65" spans="2:10" ht="12.75">
      <c r="B65" s="4"/>
      <c r="C65" s="4"/>
      <c r="D65" s="4"/>
      <c r="E65" s="4"/>
      <c r="F65" s="4"/>
      <c r="G65" s="4"/>
      <c r="H65" s="4"/>
      <c r="I65" s="4"/>
      <c r="J65" s="4"/>
    </row>
    <row r="66" spans="2:10" ht="12.75">
      <c r="B66" s="4"/>
      <c r="C66" s="4"/>
      <c r="D66" s="4"/>
      <c r="E66" s="4"/>
      <c r="F66" s="4"/>
      <c r="G66" s="4"/>
      <c r="H66" s="4"/>
      <c r="I66" s="4"/>
      <c r="J66" s="4"/>
    </row>
  </sheetData>
  <sheetProtection/>
  <mergeCells count="16">
    <mergeCell ref="C5:H5"/>
    <mergeCell ref="C6:H6"/>
    <mergeCell ref="F7:L7"/>
    <mergeCell ref="C12:E12"/>
    <mergeCell ref="D31:E31"/>
    <mergeCell ref="B33:B35"/>
    <mergeCell ref="F33:F35"/>
    <mergeCell ref="C16:E16"/>
    <mergeCell ref="C17:E17"/>
    <mergeCell ref="C18:E18"/>
    <mergeCell ref="C24:E24"/>
    <mergeCell ref="C22:E22"/>
    <mergeCell ref="C20:E20"/>
    <mergeCell ref="C21:E21"/>
    <mergeCell ref="C25:E25"/>
    <mergeCell ref="C26:E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D2">
      <pane ySplit="3" topLeftCell="A23" activePane="bottomLeft" state="frozen"/>
      <selection pane="topLeft" activeCell="A2" sqref="A2"/>
      <selection pane="bottomLeft" activeCell="I29" sqref="I29"/>
    </sheetView>
  </sheetViews>
  <sheetFormatPr defaultColWidth="9.140625" defaultRowHeight="12.75"/>
  <cols>
    <col min="1" max="1" width="4.421875" style="0" customWidth="1"/>
    <col min="2" max="2" width="11.140625" style="0" customWidth="1"/>
    <col min="3" max="3" width="40.140625" style="0" customWidth="1"/>
    <col min="4" max="4" width="36.28125" style="0" customWidth="1"/>
    <col min="5" max="5" width="8.57421875" style="0" customWidth="1"/>
    <col min="6" max="6" width="10.421875" style="0" customWidth="1"/>
    <col min="7" max="7" width="9.421875" style="0" customWidth="1"/>
    <col min="8" max="8" width="9.57421875" style="0" customWidth="1"/>
    <col min="9" max="9" width="10.7109375" style="0" customWidth="1"/>
    <col min="10" max="10" width="9.7109375" style="0" customWidth="1"/>
    <col min="11" max="11" width="10.28125" style="0" customWidth="1"/>
    <col min="12" max="12" width="9.421875" style="0" customWidth="1"/>
    <col min="13" max="13" width="8.28125" style="0" customWidth="1"/>
    <col min="14" max="14" width="9.00390625" style="0" customWidth="1"/>
    <col min="15" max="15" width="8.140625" style="0" customWidth="1"/>
    <col min="16" max="16" width="10.140625" style="0" customWidth="1"/>
    <col min="17" max="17" width="8.8515625" style="0" customWidth="1"/>
    <col min="20" max="20" width="21.00390625" style="0" customWidth="1"/>
    <col min="22" max="22" width="17.421875" style="0" customWidth="1"/>
  </cols>
  <sheetData>
    <row r="1" ht="13.5" customHeight="1">
      <c r="A1" s="1" t="s">
        <v>135</v>
      </c>
    </row>
    <row r="2" ht="13.5" customHeight="1">
      <c r="A2" s="1"/>
    </row>
    <row r="3" spans="1:15" ht="18" customHeight="1">
      <c r="A3" s="151" t="s">
        <v>200</v>
      </c>
      <c r="B3" s="152"/>
      <c r="C3" s="152"/>
      <c r="D3" s="152"/>
      <c r="E3" s="152"/>
      <c r="F3" s="152"/>
      <c r="G3" s="152"/>
      <c r="H3" s="152"/>
      <c r="I3" s="172"/>
      <c r="J3" s="1"/>
      <c r="K3" s="152"/>
      <c r="L3" s="151" t="s">
        <v>221</v>
      </c>
      <c r="M3" s="151"/>
      <c r="N3" s="151"/>
      <c r="O3" s="151"/>
    </row>
    <row r="4" spans="1:5" ht="18.75" customHeight="1">
      <c r="A4" s="35" t="s">
        <v>216</v>
      </c>
      <c r="B4" s="72"/>
      <c r="C4" s="74"/>
      <c r="D4" s="35" t="s">
        <v>102</v>
      </c>
      <c r="E4" s="35">
        <v>1055001</v>
      </c>
    </row>
    <row r="5" spans="1:20" ht="12" customHeight="1">
      <c r="A5" s="35" t="s">
        <v>1</v>
      </c>
      <c r="B5" s="82" t="s">
        <v>161</v>
      </c>
      <c r="C5" s="74"/>
      <c r="D5" s="35" t="s">
        <v>103</v>
      </c>
      <c r="E5" s="35">
        <v>9820</v>
      </c>
      <c r="T5" s="82" t="s">
        <v>42</v>
      </c>
    </row>
    <row r="6" spans="1:20" ht="11.25" customHeight="1">
      <c r="A6" s="36"/>
      <c r="C6" s="101"/>
      <c r="D6" s="36"/>
      <c r="E6" s="36"/>
      <c r="F6" s="36"/>
      <c r="G6" s="36" t="s">
        <v>104</v>
      </c>
      <c r="H6" s="36"/>
      <c r="I6" s="36"/>
      <c r="J6" s="36" t="s">
        <v>105</v>
      </c>
      <c r="K6" s="110"/>
      <c r="L6" s="36"/>
      <c r="M6" s="36" t="s">
        <v>106</v>
      </c>
      <c r="N6" s="36"/>
      <c r="O6" s="36"/>
      <c r="P6" s="36" t="s">
        <v>107</v>
      </c>
      <c r="Q6" s="82" t="s">
        <v>108</v>
      </c>
      <c r="R6" s="102"/>
      <c r="S6" s="101"/>
      <c r="T6" s="36" t="s">
        <v>27</v>
      </c>
    </row>
    <row r="7" spans="1:20" ht="20.25" customHeight="1">
      <c r="A7" s="103"/>
      <c r="B7" s="107" t="s">
        <v>109</v>
      </c>
      <c r="C7" s="69"/>
      <c r="D7" s="108" t="s">
        <v>111</v>
      </c>
      <c r="E7" s="108" t="s">
        <v>113</v>
      </c>
      <c r="F7" s="108" t="s">
        <v>114</v>
      </c>
      <c r="G7" s="108" t="s">
        <v>117</v>
      </c>
      <c r="H7" s="108" t="s">
        <v>118</v>
      </c>
      <c r="I7" s="108" t="s">
        <v>119</v>
      </c>
      <c r="J7" s="107" t="s">
        <v>117</v>
      </c>
      <c r="K7" s="108" t="s">
        <v>121</v>
      </c>
      <c r="L7" s="108" t="s">
        <v>123</v>
      </c>
      <c r="M7" s="108" t="s">
        <v>117</v>
      </c>
      <c r="N7" s="108" t="s">
        <v>125</v>
      </c>
      <c r="O7" s="108" t="s">
        <v>127</v>
      </c>
      <c r="P7" s="108" t="s">
        <v>117</v>
      </c>
      <c r="Q7" s="103"/>
      <c r="R7" s="103"/>
      <c r="S7" s="103"/>
      <c r="T7" s="103"/>
    </row>
    <row r="8" spans="1:20" ht="20.25" customHeight="1">
      <c r="A8" s="106" t="s">
        <v>0</v>
      </c>
      <c r="B8" s="71" t="s">
        <v>110</v>
      </c>
      <c r="C8" s="70"/>
      <c r="D8" s="106" t="s">
        <v>112</v>
      </c>
      <c r="E8" s="106" t="s">
        <v>115</v>
      </c>
      <c r="F8" s="106" t="s">
        <v>115</v>
      </c>
      <c r="G8" s="106" t="s">
        <v>115</v>
      </c>
      <c r="H8" s="106" t="s">
        <v>229</v>
      </c>
      <c r="I8" s="106" t="s">
        <v>229</v>
      </c>
      <c r="J8" s="71" t="s">
        <v>120</v>
      </c>
      <c r="K8" s="106" t="s">
        <v>122</v>
      </c>
      <c r="L8" s="106" t="s">
        <v>122</v>
      </c>
      <c r="M8" s="106" t="s">
        <v>120</v>
      </c>
      <c r="N8" s="106" t="s">
        <v>126</v>
      </c>
      <c r="O8" s="106" t="s">
        <v>126</v>
      </c>
      <c r="P8" s="106" t="s">
        <v>128</v>
      </c>
      <c r="Q8" s="106" t="s">
        <v>129</v>
      </c>
      <c r="R8" s="106" t="s">
        <v>130</v>
      </c>
      <c r="S8" s="106" t="s">
        <v>131</v>
      </c>
      <c r="T8" s="104"/>
    </row>
    <row r="9" spans="1:20" ht="18" customHeight="1">
      <c r="A9" s="105"/>
      <c r="B9" s="111"/>
      <c r="C9" s="70"/>
      <c r="D9" s="105"/>
      <c r="E9" s="109" t="s">
        <v>116</v>
      </c>
      <c r="F9" s="109" t="s">
        <v>116</v>
      </c>
      <c r="G9" s="109" t="s">
        <v>116</v>
      </c>
      <c r="H9" s="109" t="s">
        <v>228</v>
      </c>
      <c r="I9" s="109" t="s">
        <v>228</v>
      </c>
      <c r="J9" s="109" t="s">
        <v>228</v>
      </c>
      <c r="K9" s="109" t="s">
        <v>228</v>
      </c>
      <c r="L9" s="109" t="s">
        <v>228</v>
      </c>
      <c r="M9" s="109" t="s">
        <v>124</v>
      </c>
      <c r="N9" s="109" t="s">
        <v>228</v>
      </c>
      <c r="O9" s="109" t="s">
        <v>227</v>
      </c>
      <c r="P9" s="109" t="s">
        <v>228</v>
      </c>
      <c r="Q9" s="105"/>
      <c r="R9" s="105"/>
      <c r="S9" s="105"/>
      <c r="T9" s="105"/>
    </row>
    <row r="10" spans="1:20" ht="36.75" customHeight="1">
      <c r="A10" s="72" t="s">
        <v>162</v>
      </c>
      <c r="B10" s="220" t="s">
        <v>212</v>
      </c>
      <c r="C10" s="221"/>
      <c r="D10" s="173" t="s">
        <v>213</v>
      </c>
      <c r="E10" s="174">
        <f aca="true" t="shared" si="0" ref="E10:S10">+E11+E12+E13</f>
        <v>41</v>
      </c>
      <c r="F10" s="174">
        <f t="shared" si="0"/>
        <v>37766</v>
      </c>
      <c r="G10" s="175">
        <f t="shared" si="0"/>
        <v>921.1219512195122</v>
      </c>
      <c r="H10" s="186">
        <f t="shared" si="0"/>
        <v>56</v>
      </c>
      <c r="I10" s="186">
        <f t="shared" si="0"/>
        <v>51734</v>
      </c>
      <c r="J10" s="175">
        <f t="shared" si="0"/>
        <v>923.8214285714286</v>
      </c>
      <c r="K10" s="186">
        <f t="shared" si="0"/>
        <v>56</v>
      </c>
      <c r="L10" s="186">
        <f t="shared" si="0"/>
        <v>51734</v>
      </c>
      <c r="M10" s="175">
        <f t="shared" si="0"/>
        <v>923.8214285714286</v>
      </c>
      <c r="N10" s="186">
        <f t="shared" si="0"/>
        <v>56</v>
      </c>
      <c r="O10" s="186">
        <f t="shared" si="0"/>
        <v>51734</v>
      </c>
      <c r="P10" s="175">
        <f t="shared" si="0"/>
        <v>923.8214285714286</v>
      </c>
      <c r="Q10" s="175">
        <f t="shared" si="0"/>
        <v>2.6994773519163573</v>
      </c>
      <c r="R10" s="175">
        <f t="shared" si="0"/>
        <v>0</v>
      </c>
      <c r="S10" s="175">
        <f t="shared" si="0"/>
        <v>0</v>
      </c>
      <c r="T10" s="176"/>
    </row>
    <row r="11" spans="1:20" ht="27.75" customHeight="1">
      <c r="A11" s="72" t="s">
        <v>163</v>
      </c>
      <c r="B11" s="224" t="s">
        <v>180</v>
      </c>
      <c r="C11" s="225"/>
      <c r="D11" s="180" t="s">
        <v>193</v>
      </c>
      <c r="E11" s="24">
        <v>41</v>
      </c>
      <c r="F11" s="24">
        <v>37766</v>
      </c>
      <c r="G11" s="147">
        <f>+F11/E11</f>
        <v>921.1219512195122</v>
      </c>
      <c r="H11" s="24">
        <v>56</v>
      </c>
      <c r="I11" s="24">
        <v>51734</v>
      </c>
      <c r="J11" s="147">
        <f>+I11/H11</f>
        <v>923.8214285714286</v>
      </c>
      <c r="K11" s="24">
        <v>56</v>
      </c>
      <c r="L11" s="24">
        <v>51734</v>
      </c>
      <c r="M11" s="147">
        <f>+L11/K11</f>
        <v>923.8214285714286</v>
      </c>
      <c r="N11" s="24">
        <v>56</v>
      </c>
      <c r="O11" s="24">
        <f>41256+196+4000+6282</f>
        <v>51734</v>
      </c>
      <c r="P11" s="147">
        <f>+O11/N11</f>
        <v>923.8214285714286</v>
      </c>
      <c r="Q11" s="147">
        <f aca="true" t="shared" si="1" ref="Q11:Q18">+P11-G11</f>
        <v>2.6994773519163573</v>
      </c>
      <c r="R11" s="147">
        <f aca="true" t="shared" si="2" ref="R11:R18">+P11-J11</f>
        <v>0</v>
      </c>
      <c r="S11" s="147">
        <f>+P11-M11</f>
        <v>0</v>
      </c>
      <c r="T11" s="165"/>
    </row>
    <row r="12" spans="1:20" ht="28.5" customHeight="1">
      <c r="A12" s="72" t="s">
        <v>164</v>
      </c>
      <c r="B12" s="224" t="s">
        <v>181</v>
      </c>
      <c r="C12" s="225"/>
      <c r="D12" s="180" t="s">
        <v>191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147">
        <v>0</v>
      </c>
      <c r="K12" s="24">
        <v>0</v>
      </c>
      <c r="L12" s="24">
        <v>0</v>
      </c>
      <c r="M12" s="147">
        <v>0</v>
      </c>
      <c r="N12" s="24">
        <v>0</v>
      </c>
      <c r="O12" s="24">
        <v>0</v>
      </c>
      <c r="P12" s="24">
        <v>0</v>
      </c>
      <c r="Q12" s="147">
        <f t="shared" si="1"/>
        <v>0</v>
      </c>
      <c r="R12" s="147">
        <f t="shared" si="2"/>
        <v>0</v>
      </c>
      <c r="S12" s="147">
        <f aca="true" t="shared" si="3" ref="S12:S18">+P12-M12</f>
        <v>0</v>
      </c>
      <c r="T12" s="165"/>
    </row>
    <row r="13" spans="1:20" ht="26.25" customHeight="1">
      <c r="A13" s="24" t="s">
        <v>165</v>
      </c>
      <c r="B13" s="226" t="s">
        <v>182</v>
      </c>
      <c r="C13" s="227"/>
      <c r="D13" s="180" t="s">
        <v>192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147">
        <v>0</v>
      </c>
      <c r="N13" s="24">
        <v>0</v>
      </c>
      <c r="O13" s="24">
        <v>0</v>
      </c>
      <c r="P13" s="24">
        <v>0</v>
      </c>
      <c r="Q13" s="147">
        <f t="shared" si="1"/>
        <v>0</v>
      </c>
      <c r="R13" s="147">
        <f t="shared" si="2"/>
        <v>0</v>
      </c>
      <c r="S13" s="147">
        <f t="shared" si="3"/>
        <v>0</v>
      </c>
      <c r="T13" s="165"/>
    </row>
    <row r="14" spans="1:20" ht="39" customHeight="1">
      <c r="A14" s="24" t="s">
        <v>165</v>
      </c>
      <c r="B14" s="220" t="s">
        <v>214</v>
      </c>
      <c r="C14" s="221"/>
      <c r="D14" s="173" t="s">
        <v>213</v>
      </c>
      <c r="E14" s="174">
        <f aca="true" t="shared" si="4" ref="E14:L14">+E15+E16</f>
        <v>127</v>
      </c>
      <c r="F14" s="174">
        <f t="shared" si="4"/>
        <v>23264</v>
      </c>
      <c r="G14" s="175">
        <f t="shared" si="4"/>
        <v>183.1811023622047</v>
      </c>
      <c r="H14" s="186">
        <f t="shared" si="4"/>
        <v>250</v>
      </c>
      <c r="I14" s="186">
        <f t="shared" si="4"/>
        <v>27002</v>
      </c>
      <c r="J14" s="175">
        <f t="shared" si="4"/>
        <v>108.008</v>
      </c>
      <c r="K14" s="186">
        <f t="shared" si="4"/>
        <v>136</v>
      </c>
      <c r="L14" s="186">
        <f t="shared" si="4"/>
        <v>27002</v>
      </c>
      <c r="M14" s="175">
        <f>+L14/K14</f>
        <v>198.5441176470588</v>
      </c>
      <c r="N14" s="186">
        <f aca="true" t="shared" si="5" ref="N14:S14">+N15+N16</f>
        <v>136</v>
      </c>
      <c r="O14" s="186">
        <f t="shared" si="5"/>
        <v>18571</v>
      </c>
      <c r="P14" s="175">
        <f t="shared" si="5"/>
        <v>136.5514705882353</v>
      </c>
      <c r="Q14" s="175">
        <f t="shared" si="5"/>
        <v>-46.62963177396941</v>
      </c>
      <c r="R14" s="175">
        <f t="shared" si="5"/>
        <v>28.54347058823531</v>
      </c>
      <c r="S14" s="175">
        <f t="shared" si="5"/>
        <v>-61.99264705882351</v>
      </c>
      <c r="T14" s="176"/>
    </row>
    <row r="15" spans="1:20" ht="26.25" customHeight="1">
      <c r="A15" s="24" t="s">
        <v>166</v>
      </c>
      <c r="B15" s="218" t="s">
        <v>183</v>
      </c>
      <c r="C15" s="219"/>
      <c r="D15" s="35" t="s">
        <v>194</v>
      </c>
      <c r="E15" s="24">
        <v>127</v>
      </c>
      <c r="F15" s="24">
        <v>23264</v>
      </c>
      <c r="G15" s="147">
        <f>+F15/E15</f>
        <v>183.1811023622047</v>
      </c>
      <c r="H15" s="24">
        <v>250</v>
      </c>
      <c r="I15" s="24">
        <v>27002</v>
      </c>
      <c r="J15" s="147">
        <f>+I15/H15</f>
        <v>108.008</v>
      </c>
      <c r="K15" s="24">
        <v>136</v>
      </c>
      <c r="L15" s="24">
        <v>27002</v>
      </c>
      <c r="M15" s="147">
        <f>+L15/K15</f>
        <v>198.5441176470588</v>
      </c>
      <c r="N15" s="24">
        <v>136</v>
      </c>
      <c r="O15" s="24">
        <f>24853-6282</f>
        <v>18571</v>
      </c>
      <c r="P15" s="147">
        <f>+O15/N15</f>
        <v>136.5514705882353</v>
      </c>
      <c r="Q15" s="147">
        <f t="shared" si="1"/>
        <v>-46.62963177396941</v>
      </c>
      <c r="R15" s="147">
        <f t="shared" si="2"/>
        <v>28.54347058823531</v>
      </c>
      <c r="S15" s="147">
        <f t="shared" si="3"/>
        <v>-61.99264705882351</v>
      </c>
      <c r="T15" s="165" t="s">
        <v>233</v>
      </c>
    </row>
    <row r="16" spans="1:20" ht="27.75" customHeight="1">
      <c r="A16" s="24" t="s">
        <v>167</v>
      </c>
      <c r="B16" s="218" t="s">
        <v>184</v>
      </c>
      <c r="C16" s="219"/>
      <c r="D16" s="35" t="s">
        <v>194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147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147">
        <f t="shared" si="1"/>
        <v>0</v>
      </c>
      <c r="R16" s="147">
        <f t="shared" si="2"/>
        <v>0</v>
      </c>
      <c r="S16" s="147">
        <f t="shared" si="3"/>
        <v>0</v>
      </c>
      <c r="T16" s="24"/>
    </row>
    <row r="17" spans="1:20" ht="20.25" customHeight="1">
      <c r="A17" s="24" t="s">
        <v>168</v>
      </c>
      <c r="B17" s="220" t="s">
        <v>215</v>
      </c>
      <c r="C17" s="221"/>
      <c r="D17" s="173" t="s">
        <v>213</v>
      </c>
      <c r="E17" s="174">
        <f>+E18</f>
        <v>4</v>
      </c>
      <c r="F17" s="174">
        <f aca="true" t="shared" si="6" ref="F17:S17">+F18</f>
        <v>6077</v>
      </c>
      <c r="G17" s="174">
        <f t="shared" si="6"/>
        <v>1519.25</v>
      </c>
      <c r="H17" s="174">
        <f t="shared" si="6"/>
        <v>5</v>
      </c>
      <c r="I17" s="174">
        <f t="shared" si="6"/>
        <v>7500</v>
      </c>
      <c r="J17" s="174">
        <f t="shared" si="6"/>
        <v>1500</v>
      </c>
      <c r="K17" s="174">
        <f t="shared" si="6"/>
        <v>5</v>
      </c>
      <c r="L17" s="174">
        <f t="shared" si="6"/>
        <v>7500</v>
      </c>
      <c r="M17" s="174">
        <f t="shared" si="6"/>
        <v>1500</v>
      </c>
      <c r="N17" s="174">
        <f t="shared" si="6"/>
        <v>2</v>
      </c>
      <c r="O17" s="174">
        <f t="shared" si="6"/>
        <v>3046</v>
      </c>
      <c r="P17" s="174">
        <f t="shared" si="6"/>
        <v>1523</v>
      </c>
      <c r="Q17" s="174">
        <f t="shared" si="6"/>
        <v>3.75</v>
      </c>
      <c r="R17" s="174">
        <f t="shared" si="6"/>
        <v>23</v>
      </c>
      <c r="S17" s="174">
        <f t="shared" si="6"/>
        <v>23</v>
      </c>
      <c r="T17" s="176"/>
    </row>
    <row r="18" spans="1:20" ht="26.25" customHeight="1">
      <c r="A18" s="24" t="s">
        <v>169</v>
      </c>
      <c r="B18" s="222" t="s">
        <v>186</v>
      </c>
      <c r="C18" s="223"/>
      <c r="D18" s="35" t="s">
        <v>195</v>
      </c>
      <c r="E18" s="24">
        <v>4</v>
      </c>
      <c r="F18" s="24">
        <v>6077</v>
      </c>
      <c r="G18" s="147">
        <f>+F18/E18</f>
        <v>1519.25</v>
      </c>
      <c r="H18" s="24">
        <v>5</v>
      </c>
      <c r="I18" s="24">
        <v>7500</v>
      </c>
      <c r="J18" s="147">
        <f>+I18/H18</f>
        <v>1500</v>
      </c>
      <c r="K18" s="24">
        <v>5</v>
      </c>
      <c r="L18" s="24">
        <v>7500</v>
      </c>
      <c r="M18" s="147">
        <f>+L18/K18</f>
        <v>1500</v>
      </c>
      <c r="N18" s="24">
        <v>2</v>
      </c>
      <c r="O18" s="24">
        <v>3046</v>
      </c>
      <c r="P18" s="147">
        <f>+O18/N18</f>
        <v>1523</v>
      </c>
      <c r="Q18" s="147">
        <f t="shared" si="1"/>
        <v>3.75</v>
      </c>
      <c r="R18" s="147">
        <f t="shared" si="2"/>
        <v>23</v>
      </c>
      <c r="S18" s="147">
        <f t="shared" si="3"/>
        <v>23</v>
      </c>
      <c r="T18" s="165"/>
    </row>
    <row r="19" spans="1:20" ht="13.5" customHeight="1">
      <c r="A19" s="24"/>
      <c r="B19" s="146" t="s">
        <v>39</v>
      </c>
      <c r="C19" s="101"/>
      <c r="D19" s="36"/>
      <c r="E19" s="36"/>
      <c r="F19" s="36">
        <f>+F18+F16+F15+F13+F12+F11</f>
        <v>67107</v>
      </c>
      <c r="G19" s="36"/>
      <c r="H19" s="36"/>
      <c r="I19" s="36">
        <f aca="true" t="shared" si="7" ref="I19:O19">+I18+I16+I15+I13+I12+I11</f>
        <v>86236</v>
      </c>
      <c r="J19" s="36"/>
      <c r="K19" s="36"/>
      <c r="L19" s="36">
        <f t="shared" si="7"/>
        <v>86236</v>
      </c>
      <c r="M19" s="36"/>
      <c r="N19" s="36"/>
      <c r="O19" s="36">
        <f t="shared" si="7"/>
        <v>73351</v>
      </c>
      <c r="P19" s="36"/>
      <c r="Q19" s="36"/>
      <c r="R19" s="36"/>
      <c r="S19" s="36"/>
      <c r="T19" s="36"/>
    </row>
    <row r="20" spans="1:20" ht="13.5" customHeight="1">
      <c r="A20" s="25"/>
      <c r="B20" s="182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</row>
    <row r="21" spans="1:20" ht="13.5" customHeight="1">
      <c r="A21" s="25"/>
      <c r="B21" s="182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</row>
    <row r="22" spans="1:20" ht="13.5" customHeight="1">
      <c r="A22" s="25"/>
      <c r="B22" s="182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</row>
    <row r="23" spans="1:20" ht="13.5" customHeight="1">
      <c r="A23" s="25"/>
      <c r="B23" s="182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</row>
    <row r="24" ht="12.75">
      <c r="A24" s="31" t="s">
        <v>134</v>
      </c>
    </row>
    <row r="25" spans="1:7" ht="12.75">
      <c r="A25" s="103"/>
      <c r="B25" s="107" t="s">
        <v>109</v>
      </c>
      <c r="C25" s="69"/>
      <c r="D25" s="108" t="s">
        <v>111</v>
      </c>
      <c r="E25" s="108" t="s">
        <v>113</v>
      </c>
      <c r="F25" s="108" t="s">
        <v>132</v>
      </c>
      <c r="G25" s="103"/>
    </row>
    <row r="26" spans="1:7" ht="12.75">
      <c r="A26" s="106" t="s">
        <v>0</v>
      </c>
      <c r="B26" s="71" t="s">
        <v>110</v>
      </c>
      <c r="C26" s="70"/>
      <c r="D26" s="106" t="s">
        <v>112</v>
      </c>
      <c r="E26" s="106" t="s">
        <v>30</v>
      </c>
      <c r="F26" s="106" t="s">
        <v>133</v>
      </c>
      <c r="G26" s="106" t="s">
        <v>27</v>
      </c>
    </row>
    <row r="27" spans="1:7" ht="12.75">
      <c r="A27" s="105"/>
      <c r="B27" s="111"/>
      <c r="C27" s="70"/>
      <c r="D27" s="105"/>
      <c r="E27" s="109" t="s">
        <v>172</v>
      </c>
      <c r="F27" s="109" t="s">
        <v>63</v>
      </c>
      <c r="G27" s="105"/>
    </row>
    <row r="28" spans="1:7" ht="39.75" customHeight="1">
      <c r="A28" s="148" t="s">
        <v>166</v>
      </c>
      <c r="B28" s="216" t="s">
        <v>210</v>
      </c>
      <c r="C28" s="217"/>
      <c r="D28" s="177" t="s">
        <v>211</v>
      </c>
      <c r="E28" s="178"/>
      <c r="F28" s="179">
        <v>2016</v>
      </c>
      <c r="G28" s="181" t="s">
        <v>231</v>
      </c>
    </row>
    <row r="29" spans="1:7" ht="15" customHeight="1">
      <c r="A29" s="148"/>
      <c r="B29" s="102" t="s">
        <v>230</v>
      </c>
      <c r="C29" s="102"/>
      <c r="D29" s="102"/>
      <c r="E29" s="149"/>
      <c r="F29" s="178">
        <f>SUM(F28)</f>
        <v>2016</v>
      </c>
      <c r="G29" s="150"/>
    </row>
    <row r="30" spans="1:7" ht="12.75">
      <c r="A30" s="82"/>
      <c r="B30" s="102" t="s">
        <v>232</v>
      </c>
      <c r="C30" s="102"/>
      <c r="D30" s="102"/>
      <c r="E30" s="101"/>
      <c r="F30" s="36">
        <f>+O19+F29</f>
        <v>75367</v>
      </c>
      <c r="G30" s="101"/>
    </row>
    <row r="31" spans="1:9" ht="19.5" customHeight="1">
      <c r="A31" s="46" t="s">
        <v>21</v>
      </c>
      <c r="B31" s="13" t="s">
        <v>8</v>
      </c>
      <c r="C31" s="14" t="s">
        <v>37</v>
      </c>
      <c r="D31" s="15"/>
      <c r="E31" s="49" t="s">
        <v>82</v>
      </c>
      <c r="F31" s="14" t="s">
        <v>8</v>
      </c>
      <c r="G31" s="98" t="s">
        <v>37</v>
      </c>
      <c r="H31" s="99"/>
      <c r="I31" s="29"/>
    </row>
    <row r="32" spans="1:9" ht="12.75">
      <c r="A32" s="47"/>
      <c r="B32" s="13" t="s">
        <v>22</v>
      </c>
      <c r="C32" s="14"/>
      <c r="D32" s="15"/>
      <c r="E32" s="50"/>
      <c r="F32" s="14" t="s">
        <v>22</v>
      </c>
      <c r="G32" s="98"/>
      <c r="H32" s="99"/>
      <c r="I32" s="29"/>
    </row>
    <row r="33" spans="1:9" ht="15" customHeight="1">
      <c r="A33" s="48"/>
      <c r="B33" s="13" t="s">
        <v>23</v>
      </c>
      <c r="C33" s="82" t="s">
        <v>220</v>
      </c>
      <c r="D33" s="17"/>
      <c r="E33" s="51"/>
      <c r="F33" s="14" t="s">
        <v>23</v>
      </c>
      <c r="G33" s="82" t="s">
        <v>220</v>
      </c>
      <c r="H33" s="37"/>
      <c r="I33" s="15"/>
    </row>
    <row r="38" ht="12.75" customHeight="1"/>
    <row r="45" ht="12.75" customHeight="1"/>
  </sheetData>
  <sheetProtection/>
  <mergeCells count="10">
    <mergeCell ref="B28:C28"/>
    <mergeCell ref="B16:C16"/>
    <mergeCell ref="B17:C17"/>
    <mergeCell ref="B18:C18"/>
    <mergeCell ref="B10:C10"/>
    <mergeCell ref="B11:C11"/>
    <mergeCell ref="B12:C12"/>
    <mergeCell ref="B13:C13"/>
    <mergeCell ref="B14:C14"/>
    <mergeCell ref="B15:C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7">
      <selection activeCell="A2" sqref="A2:R24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6.421875" style="0" customWidth="1"/>
    <col min="4" max="4" width="10.7109375" style="0" customWidth="1"/>
    <col min="5" max="5" width="3.7109375" style="0" hidden="1" customWidth="1"/>
    <col min="6" max="6" width="9.7109375" style="0" customWidth="1"/>
    <col min="7" max="7" width="6.140625" style="0" hidden="1" customWidth="1"/>
    <col min="8" max="8" width="4.7109375" style="0" hidden="1" customWidth="1"/>
    <col min="9" max="9" width="4.28125" style="0" hidden="1" customWidth="1"/>
    <col min="10" max="10" width="12.421875" style="0" customWidth="1"/>
    <col min="11" max="11" width="21.140625" style="0" customWidth="1"/>
    <col min="12" max="12" width="7.7109375" style="0" customWidth="1"/>
    <col min="13" max="13" width="8.140625" style="0" customWidth="1"/>
    <col min="14" max="14" width="7.57421875" style="0" customWidth="1"/>
    <col min="15" max="15" width="7.7109375" style="0" customWidth="1"/>
    <col min="16" max="16" width="10.421875" style="0" customWidth="1"/>
    <col min="17" max="17" width="15.8515625" style="0" customWidth="1"/>
    <col min="18" max="18" width="2.421875" style="0" hidden="1" customWidth="1"/>
    <col min="19" max="19" width="11.7109375" style="0" customWidth="1"/>
    <col min="21" max="21" width="27.28125" style="0" customWidth="1"/>
  </cols>
  <sheetData>
    <row r="1" spans="1:19" ht="12.75">
      <c r="A1" s="151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75">
      <c r="A2" s="172" t="s">
        <v>35</v>
      </c>
      <c r="B2" s="1"/>
      <c r="E2" s="152"/>
      <c r="F2" s="152"/>
      <c r="G2" s="152"/>
      <c r="H2" s="152"/>
      <c r="I2" s="152"/>
      <c r="J2" s="152"/>
      <c r="K2" s="152"/>
      <c r="L2" s="152"/>
      <c r="M2" s="151" t="s">
        <v>221</v>
      </c>
      <c r="N2" s="151"/>
      <c r="O2" s="151"/>
      <c r="P2" s="151"/>
      <c r="Q2" s="152" t="s">
        <v>218</v>
      </c>
      <c r="R2" s="152"/>
      <c r="S2" s="152"/>
    </row>
    <row r="3" spans="1:19" ht="12.75">
      <c r="A3" s="153" t="s">
        <v>28</v>
      </c>
      <c r="B3" s="98"/>
      <c r="C3" s="99"/>
      <c r="D3" s="99"/>
      <c r="E3" s="99"/>
      <c r="F3" s="99"/>
      <c r="G3" s="99"/>
      <c r="H3" s="99"/>
      <c r="I3" s="29"/>
      <c r="J3" s="98" t="s">
        <v>138</v>
      </c>
      <c r="K3" s="98"/>
      <c r="L3" s="99"/>
      <c r="M3" s="99"/>
      <c r="N3" s="99"/>
      <c r="O3" s="99"/>
      <c r="P3" s="29"/>
      <c r="Q3" s="99"/>
      <c r="R3" s="29"/>
      <c r="S3" s="152"/>
    </row>
    <row r="4" spans="1:19" ht="12.75">
      <c r="A4" s="154" t="s">
        <v>136</v>
      </c>
      <c r="B4" s="155">
        <v>9820</v>
      </c>
      <c r="C4" s="52"/>
      <c r="D4" s="52"/>
      <c r="E4" s="52"/>
      <c r="F4" s="52"/>
      <c r="G4" s="52"/>
      <c r="H4" s="52"/>
      <c r="I4" s="156"/>
      <c r="J4" s="155" t="s">
        <v>139</v>
      </c>
      <c r="K4" s="167"/>
      <c r="L4" s="158" t="s">
        <v>161</v>
      </c>
      <c r="M4" s="158"/>
      <c r="N4" s="158"/>
      <c r="O4" s="158"/>
      <c r="P4" s="17"/>
      <c r="Q4" s="52" t="s">
        <v>27</v>
      </c>
      <c r="R4" s="156"/>
      <c r="S4" s="152"/>
    </row>
    <row r="5" spans="1:19" ht="12.75" customHeight="1">
      <c r="A5" s="153" t="s">
        <v>137</v>
      </c>
      <c r="B5" s="228" t="s">
        <v>187</v>
      </c>
      <c r="C5" s="229"/>
      <c r="D5" s="229"/>
      <c r="E5" s="229"/>
      <c r="F5" s="229"/>
      <c r="G5" s="229"/>
      <c r="H5" s="229"/>
      <c r="I5" s="230"/>
      <c r="J5" s="153"/>
      <c r="K5" s="155"/>
      <c r="L5" s="52"/>
      <c r="M5" s="52"/>
      <c r="N5" s="52"/>
      <c r="O5" s="52"/>
      <c r="P5" s="156"/>
      <c r="Q5" s="99"/>
      <c r="R5" s="29"/>
      <c r="S5" s="152"/>
    </row>
    <row r="6" spans="1:19" ht="12.75" customHeight="1">
      <c r="A6" s="154"/>
      <c r="B6" s="231"/>
      <c r="C6" s="232"/>
      <c r="D6" s="232"/>
      <c r="E6" s="232"/>
      <c r="F6" s="232"/>
      <c r="G6" s="232"/>
      <c r="H6" s="232"/>
      <c r="I6" s="233"/>
      <c r="J6" s="154"/>
      <c r="K6" s="155"/>
      <c r="L6" s="52"/>
      <c r="M6" s="52"/>
      <c r="N6" s="52"/>
      <c r="O6" s="52"/>
      <c r="P6" s="156"/>
      <c r="Q6" s="52"/>
      <c r="R6" s="156"/>
      <c r="S6" s="152"/>
    </row>
    <row r="7" spans="1:19" ht="78" customHeight="1">
      <c r="A7" s="152"/>
      <c r="B7" s="234"/>
      <c r="C7" s="235"/>
      <c r="D7" s="235"/>
      <c r="E7" s="235"/>
      <c r="F7" s="235"/>
      <c r="G7" s="235"/>
      <c r="H7" s="235"/>
      <c r="I7" s="236"/>
      <c r="J7" s="157"/>
      <c r="K7" s="155"/>
      <c r="L7" s="52"/>
      <c r="M7" s="52"/>
      <c r="N7" s="52"/>
      <c r="O7" s="52"/>
      <c r="P7" s="156"/>
      <c r="Q7" s="158"/>
      <c r="R7" s="17"/>
      <c r="S7" s="152"/>
    </row>
    <row r="8" spans="1:19" ht="14.25" customHeight="1">
      <c r="A8" s="157"/>
      <c r="B8" s="14"/>
      <c r="C8" s="37"/>
      <c r="D8" s="37"/>
      <c r="E8" s="37"/>
      <c r="F8" s="37"/>
      <c r="G8" s="37"/>
      <c r="H8" s="37"/>
      <c r="I8" s="15"/>
      <c r="J8" s="14"/>
      <c r="K8" s="14"/>
      <c r="L8" s="37" t="s">
        <v>144</v>
      </c>
      <c r="M8" s="37"/>
      <c r="N8" s="37"/>
      <c r="O8" s="37"/>
      <c r="P8" s="15"/>
      <c r="Q8" s="37"/>
      <c r="R8" s="15"/>
      <c r="S8" s="152"/>
    </row>
    <row r="9" spans="1:19" ht="12.75" customHeight="1">
      <c r="A9" s="98"/>
      <c r="B9" s="99"/>
      <c r="C9" s="99"/>
      <c r="D9" s="99"/>
      <c r="E9" s="99"/>
      <c r="F9" s="99"/>
      <c r="G9" s="99"/>
      <c r="H9" s="99"/>
      <c r="I9" s="29"/>
      <c r="J9" s="153" t="s">
        <v>141</v>
      </c>
      <c r="K9" s="153" t="s">
        <v>143</v>
      </c>
      <c r="L9" s="153" t="s">
        <v>145</v>
      </c>
      <c r="M9" s="153" t="s">
        <v>152</v>
      </c>
      <c r="N9" s="153" t="s">
        <v>154</v>
      </c>
      <c r="O9" s="153" t="s">
        <v>145</v>
      </c>
      <c r="P9" s="153" t="s">
        <v>149</v>
      </c>
      <c r="Q9" s="98"/>
      <c r="R9" s="29"/>
      <c r="S9" s="152"/>
    </row>
    <row r="10" spans="1:19" ht="12.75" customHeight="1">
      <c r="A10" s="155"/>
      <c r="B10" s="52" t="s">
        <v>140</v>
      </c>
      <c r="C10" s="52"/>
      <c r="D10" s="52"/>
      <c r="E10" s="52"/>
      <c r="F10" s="52"/>
      <c r="G10" s="52"/>
      <c r="H10" s="52"/>
      <c r="I10" s="156"/>
      <c r="J10" s="154" t="s">
        <v>142</v>
      </c>
      <c r="K10" s="154" t="s">
        <v>151</v>
      </c>
      <c r="L10" s="154" t="s">
        <v>146</v>
      </c>
      <c r="M10" s="154" t="s">
        <v>153</v>
      </c>
      <c r="N10" s="154" t="s">
        <v>155</v>
      </c>
      <c r="O10" s="154" t="s">
        <v>156</v>
      </c>
      <c r="P10" s="154" t="s">
        <v>148</v>
      </c>
      <c r="Q10" s="155"/>
      <c r="R10" s="156"/>
      <c r="S10" s="152"/>
    </row>
    <row r="11" spans="1:19" ht="12.75" customHeight="1" thickBot="1">
      <c r="A11" s="16"/>
      <c r="B11" s="158"/>
      <c r="C11" s="158"/>
      <c r="D11" s="158"/>
      <c r="E11" s="158"/>
      <c r="F11" s="158"/>
      <c r="G11" s="158"/>
      <c r="H11" s="158"/>
      <c r="I11" s="17"/>
      <c r="J11" s="157" t="s">
        <v>110</v>
      </c>
      <c r="K11" s="157" t="s">
        <v>110</v>
      </c>
      <c r="L11" s="157" t="s">
        <v>147</v>
      </c>
      <c r="M11" s="157" t="s">
        <v>157</v>
      </c>
      <c r="N11" s="157" t="s">
        <v>157</v>
      </c>
      <c r="O11" s="157" t="s">
        <v>157</v>
      </c>
      <c r="P11" s="157" t="s">
        <v>150</v>
      </c>
      <c r="Q11" s="155"/>
      <c r="R11" s="156"/>
      <c r="S11" s="152"/>
    </row>
    <row r="12" spans="1:19" ht="90" customHeight="1" thickBot="1">
      <c r="A12" s="153" t="s">
        <v>158</v>
      </c>
      <c r="B12" s="228" t="s">
        <v>189</v>
      </c>
      <c r="C12" s="229"/>
      <c r="D12" s="229"/>
      <c r="E12" s="229"/>
      <c r="F12" s="229"/>
      <c r="G12" s="229"/>
      <c r="H12" s="229"/>
      <c r="I12" s="230"/>
      <c r="J12" s="13"/>
      <c r="K12" s="160" t="s">
        <v>217</v>
      </c>
      <c r="L12" s="168">
        <v>1</v>
      </c>
      <c r="M12" s="168">
        <v>1</v>
      </c>
      <c r="N12" s="168">
        <v>1</v>
      </c>
      <c r="O12" s="168">
        <v>1</v>
      </c>
      <c r="P12" s="170">
        <f>+O12/N12*100</f>
        <v>100</v>
      </c>
      <c r="Q12" s="228"/>
      <c r="R12" s="241"/>
      <c r="S12" s="152"/>
    </row>
    <row r="13" spans="1:23" ht="71.25" customHeight="1" thickBot="1">
      <c r="A13" s="154"/>
      <c r="B13" s="231"/>
      <c r="C13" s="232"/>
      <c r="D13" s="232"/>
      <c r="E13" s="232"/>
      <c r="F13" s="232"/>
      <c r="G13" s="232"/>
      <c r="H13" s="232"/>
      <c r="I13" s="233"/>
      <c r="J13" s="13" t="s">
        <v>162</v>
      </c>
      <c r="K13" s="161" t="s">
        <v>180</v>
      </c>
      <c r="L13" s="13">
        <v>37766</v>
      </c>
      <c r="M13" s="13">
        <v>51734</v>
      </c>
      <c r="N13" s="13">
        <v>51734</v>
      </c>
      <c r="O13" s="13">
        <v>51734</v>
      </c>
      <c r="P13" s="170">
        <f>+O13/N13*100</f>
        <v>100</v>
      </c>
      <c r="Q13" s="228"/>
      <c r="R13" s="241"/>
      <c r="S13" s="152"/>
      <c r="T13" s="152"/>
      <c r="V13" s="152"/>
      <c r="W13" s="152"/>
    </row>
    <row r="14" spans="1:19" ht="41.25" customHeight="1" thickBot="1">
      <c r="A14" s="154"/>
      <c r="B14" s="231"/>
      <c r="C14" s="232"/>
      <c r="D14" s="232"/>
      <c r="E14" s="232"/>
      <c r="F14" s="232"/>
      <c r="G14" s="232"/>
      <c r="H14" s="232"/>
      <c r="I14" s="233"/>
      <c r="J14" s="13" t="s">
        <v>163</v>
      </c>
      <c r="K14" s="162" t="s">
        <v>181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228"/>
      <c r="R14" s="241"/>
      <c r="S14" s="152"/>
    </row>
    <row r="15" spans="1:19" ht="41.25" customHeight="1">
      <c r="A15" s="157"/>
      <c r="B15" s="234"/>
      <c r="C15" s="235"/>
      <c r="D15" s="235"/>
      <c r="E15" s="235"/>
      <c r="F15" s="235"/>
      <c r="G15" s="235"/>
      <c r="H15" s="235"/>
      <c r="I15" s="236"/>
      <c r="J15" s="13" t="s">
        <v>164</v>
      </c>
      <c r="K15" s="162" t="s">
        <v>182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228"/>
      <c r="R15" s="241"/>
      <c r="S15" s="152"/>
    </row>
    <row r="16" spans="1:19" ht="104.25" customHeight="1">
      <c r="A16" s="153" t="s">
        <v>159</v>
      </c>
      <c r="B16" s="228" t="s">
        <v>188</v>
      </c>
      <c r="C16" s="229"/>
      <c r="D16" s="229"/>
      <c r="E16" s="229"/>
      <c r="F16" s="229"/>
      <c r="G16" s="229"/>
      <c r="H16" s="229"/>
      <c r="I16" s="230"/>
      <c r="J16" s="13"/>
      <c r="K16" s="164" t="s">
        <v>214</v>
      </c>
      <c r="L16" s="169">
        <v>0.88</v>
      </c>
      <c r="M16" s="169">
        <v>1</v>
      </c>
      <c r="N16" s="169">
        <v>1</v>
      </c>
      <c r="O16" s="169">
        <v>1</v>
      </c>
      <c r="P16" s="170">
        <f aca="true" t="shared" si="0" ref="P16:P21">+O16/N16*100</f>
        <v>100</v>
      </c>
      <c r="Q16" s="228"/>
      <c r="R16" s="241"/>
      <c r="S16" s="152"/>
    </row>
    <row r="17" spans="1:19" ht="63" customHeight="1">
      <c r="A17" s="154"/>
      <c r="B17" s="231"/>
      <c r="C17" s="232"/>
      <c r="D17" s="232"/>
      <c r="E17" s="232"/>
      <c r="F17" s="232"/>
      <c r="G17" s="232"/>
      <c r="H17" s="232"/>
      <c r="I17" s="233"/>
      <c r="J17" s="13" t="s">
        <v>162</v>
      </c>
      <c r="K17" s="166" t="s">
        <v>183</v>
      </c>
      <c r="L17" s="159">
        <v>23264</v>
      </c>
      <c r="M17" s="159">
        <v>27002</v>
      </c>
      <c r="N17" s="159">
        <v>27002</v>
      </c>
      <c r="O17" s="159">
        <v>18571</v>
      </c>
      <c r="P17" s="170">
        <f t="shared" si="0"/>
        <v>68.77638693430116</v>
      </c>
      <c r="Q17" s="228"/>
      <c r="R17" s="241"/>
      <c r="S17" s="152"/>
    </row>
    <row r="18" spans="1:19" ht="66" customHeight="1">
      <c r="A18" s="154"/>
      <c r="B18" s="231"/>
      <c r="C18" s="232"/>
      <c r="D18" s="232"/>
      <c r="E18" s="232"/>
      <c r="F18" s="232"/>
      <c r="G18" s="232"/>
      <c r="H18" s="232"/>
      <c r="I18" s="233"/>
      <c r="J18" s="13" t="s">
        <v>163</v>
      </c>
      <c r="K18" s="166" t="s">
        <v>184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228"/>
      <c r="R18" s="241"/>
      <c r="S18" s="152"/>
    </row>
    <row r="19" spans="1:19" ht="41.25" customHeight="1">
      <c r="A19" s="153" t="s">
        <v>160</v>
      </c>
      <c r="B19" s="228" t="s">
        <v>190</v>
      </c>
      <c r="C19" s="229"/>
      <c r="D19" s="229"/>
      <c r="E19" s="229"/>
      <c r="F19" s="229"/>
      <c r="G19" s="229"/>
      <c r="H19" s="229"/>
      <c r="I19" s="230"/>
      <c r="J19" s="13"/>
      <c r="K19" s="163" t="s">
        <v>215</v>
      </c>
      <c r="L19" s="169">
        <v>1</v>
      </c>
      <c r="M19" s="169">
        <v>1</v>
      </c>
      <c r="N19" s="169">
        <v>1</v>
      </c>
      <c r="O19" s="169">
        <v>1</v>
      </c>
      <c r="P19" s="170">
        <f t="shared" si="0"/>
        <v>100</v>
      </c>
      <c r="Q19" s="228"/>
      <c r="R19" s="241"/>
      <c r="S19" s="152"/>
    </row>
    <row r="20" spans="1:19" ht="34.5" customHeight="1">
      <c r="A20" s="154"/>
      <c r="B20" s="231"/>
      <c r="C20" s="237"/>
      <c r="D20" s="237"/>
      <c r="E20" s="237"/>
      <c r="F20" s="237"/>
      <c r="G20" s="237"/>
      <c r="H20" s="237"/>
      <c r="I20" s="233"/>
      <c r="J20" s="13" t="s">
        <v>162</v>
      </c>
      <c r="K20" s="165" t="s">
        <v>185</v>
      </c>
      <c r="L20" s="159">
        <v>6077</v>
      </c>
      <c r="M20" s="159">
        <v>7500</v>
      </c>
      <c r="N20" s="159">
        <v>7500</v>
      </c>
      <c r="O20" s="159">
        <v>3046</v>
      </c>
      <c r="P20" s="170">
        <f t="shared" si="0"/>
        <v>40.61333333333334</v>
      </c>
      <c r="Q20" s="242"/>
      <c r="R20" s="221"/>
      <c r="S20" s="152"/>
    </row>
    <row r="21" spans="1:19" ht="19.5" customHeight="1" thickBot="1">
      <c r="A21" s="157"/>
      <c r="B21" s="238"/>
      <c r="C21" s="239"/>
      <c r="D21" s="239"/>
      <c r="E21" s="239"/>
      <c r="F21" s="239"/>
      <c r="G21" s="239"/>
      <c r="H21" s="239"/>
      <c r="I21" s="240"/>
      <c r="J21" s="13"/>
      <c r="K21" s="159" t="s">
        <v>39</v>
      </c>
      <c r="L21" s="159">
        <f>+L19+L16+L12</f>
        <v>2.88</v>
      </c>
      <c r="M21" s="159">
        <f>+M19+M16+M12</f>
        <v>3</v>
      </c>
      <c r="N21" s="159">
        <f>+N19+N16+N12</f>
        <v>3</v>
      </c>
      <c r="O21" s="159">
        <f>+O19+O16+O12</f>
        <v>3</v>
      </c>
      <c r="P21" s="171">
        <f t="shared" si="0"/>
        <v>100</v>
      </c>
      <c r="Q21" s="16"/>
      <c r="R21" s="17"/>
      <c r="S21" s="152"/>
    </row>
    <row r="22" spans="2:18" ht="56.25" customHeight="1">
      <c r="B22" s="46" t="s">
        <v>21</v>
      </c>
      <c r="C22" s="13" t="s">
        <v>8</v>
      </c>
      <c r="D22" s="14" t="s">
        <v>37</v>
      </c>
      <c r="E22" s="14" t="s">
        <v>37</v>
      </c>
      <c r="F22" s="49" t="s">
        <v>82</v>
      </c>
      <c r="J22" s="152"/>
      <c r="P22" s="152"/>
      <c r="Q22" s="152"/>
      <c r="R22" s="152"/>
    </row>
    <row r="23" spans="2:18" ht="19.5" customHeight="1">
      <c r="B23" s="47"/>
      <c r="C23" s="13" t="s">
        <v>22</v>
      </c>
      <c r="D23" s="14"/>
      <c r="E23" s="15"/>
      <c r="F23" s="50"/>
      <c r="J23" s="152"/>
      <c r="P23" s="152"/>
      <c r="Q23" s="152"/>
      <c r="R23" s="152"/>
    </row>
    <row r="24" spans="2:10" ht="12.75">
      <c r="B24" s="48"/>
      <c r="C24" s="13" t="s">
        <v>23</v>
      </c>
      <c r="D24" s="82" t="s">
        <v>220</v>
      </c>
      <c r="E24" s="17"/>
      <c r="F24" s="51"/>
      <c r="J24" s="152"/>
    </row>
    <row r="28" ht="12.75" customHeight="1"/>
    <row r="31" spans="11:15" ht="12.75">
      <c r="K31" t="s">
        <v>38</v>
      </c>
      <c r="L31" s="152">
        <f>+L20+L17+L14+L13</f>
        <v>67107</v>
      </c>
      <c r="M31" s="152">
        <f>+M20+M17+M14+M13</f>
        <v>86236</v>
      </c>
      <c r="N31" s="152">
        <f>+N20+N17+N14+N13</f>
        <v>86236</v>
      </c>
      <c r="O31" s="152">
        <f>+O20+O17+O14+O13</f>
        <v>73351</v>
      </c>
    </row>
    <row r="38" spans="12:15" ht="12.75">
      <c r="L38" s="152"/>
      <c r="M38" s="152"/>
      <c r="N38" s="152"/>
      <c r="O38" s="152"/>
    </row>
  </sheetData>
  <sheetProtection/>
  <mergeCells count="13">
    <mergeCell ref="Q18:R18"/>
    <mergeCell ref="Q19:R19"/>
    <mergeCell ref="Q20:R20"/>
    <mergeCell ref="B5:I7"/>
    <mergeCell ref="B12:I15"/>
    <mergeCell ref="B16:I18"/>
    <mergeCell ref="B19:I21"/>
    <mergeCell ref="Q12:R12"/>
    <mergeCell ref="Q13:R13"/>
    <mergeCell ref="Q14:R14"/>
    <mergeCell ref="Q15:R15"/>
    <mergeCell ref="Q16:R16"/>
    <mergeCell ref="Q17:R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2" sqref="A2:L32"/>
    </sheetView>
  </sheetViews>
  <sheetFormatPr defaultColWidth="9.140625" defaultRowHeight="12.75"/>
  <cols>
    <col min="1" max="1" width="9.00390625" style="0" customWidth="1"/>
    <col min="2" max="2" width="16.421875" style="0" customWidth="1"/>
    <col min="3" max="3" width="11.140625" style="0" customWidth="1"/>
    <col min="4" max="4" width="7.8515625" style="0" customWidth="1"/>
    <col min="5" max="5" width="10.140625" style="0" customWidth="1"/>
    <col min="6" max="6" width="6.421875" style="0" customWidth="1"/>
    <col min="7" max="7" width="9.7109375" style="0" customWidth="1"/>
    <col min="8" max="8" width="12.8515625" style="0" customWidth="1"/>
    <col min="9" max="9" width="13.7109375" style="0" customWidth="1"/>
    <col min="10" max="10" width="15.421875" style="0" customWidth="1"/>
    <col min="11" max="11" width="10.28125" style="0" customWidth="1"/>
    <col min="12" max="12" width="7.8515625" style="0" customWidth="1"/>
    <col min="13" max="13" width="10.7109375" style="0" customWidth="1"/>
    <col min="14" max="14" width="13.28125" style="0" customWidth="1"/>
    <col min="15" max="15" width="21.421875" style="0" customWidth="1"/>
    <col min="16" max="16" width="27.7109375" style="0" customWidth="1"/>
    <col min="17" max="17" width="20.00390625" style="0" customWidth="1"/>
  </cols>
  <sheetData>
    <row r="2" spans="1:2" ht="12.75">
      <c r="A2" s="1" t="s">
        <v>179</v>
      </c>
      <c r="B2" s="1"/>
    </row>
    <row r="3" spans="1:11" ht="15.75">
      <c r="A3" s="172" t="s">
        <v>35</v>
      </c>
      <c r="B3" s="1"/>
      <c r="D3" s="1"/>
      <c r="E3" s="1"/>
      <c r="F3" s="1"/>
      <c r="G3" s="1"/>
      <c r="H3" s="1"/>
      <c r="I3" s="1"/>
      <c r="J3" s="1"/>
      <c r="K3" s="1"/>
    </row>
    <row r="4" spans="1:16" ht="12.75">
      <c r="A4" s="1" t="s">
        <v>85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31"/>
      <c r="B5" s="3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1" ht="12.75">
      <c r="A6" s="19"/>
      <c r="B6" s="19"/>
      <c r="C6" s="20" t="s">
        <v>29</v>
      </c>
      <c r="D6" s="26" t="s">
        <v>87</v>
      </c>
      <c r="E6" s="26" t="s">
        <v>87</v>
      </c>
      <c r="F6" s="26" t="s">
        <v>201</v>
      </c>
      <c r="G6" s="26" t="s">
        <v>92</v>
      </c>
      <c r="H6" s="26" t="s">
        <v>206</v>
      </c>
      <c r="I6" s="26" t="s">
        <v>207</v>
      </c>
      <c r="J6" s="26" t="s">
        <v>208</v>
      </c>
      <c r="K6" s="26"/>
    </row>
    <row r="7" spans="1:11" ht="12.75">
      <c r="A7" s="21" t="s">
        <v>203</v>
      </c>
      <c r="B7" s="21" t="s">
        <v>86</v>
      </c>
      <c r="C7" s="21" t="s">
        <v>30</v>
      </c>
      <c r="D7" s="21" t="s">
        <v>88</v>
      </c>
      <c r="E7" s="21" t="s">
        <v>90</v>
      </c>
      <c r="F7" s="21" t="s">
        <v>32</v>
      </c>
      <c r="G7" s="21" t="s">
        <v>93</v>
      </c>
      <c r="H7" s="21" t="s">
        <v>96</v>
      </c>
      <c r="I7" s="21" t="s">
        <v>99</v>
      </c>
      <c r="J7" s="21" t="s">
        <v>209</v>
      </c>
      <c r="K7" s="21" t="s">
        <v>27</v>
      </c>
    </row>
    <row r="8" spans="1:11" ht="12.75" customHeight="1">
      <c r="A8" s="22" t="s">
        <v>202</v>
      </c>
      <c r="B8" s="22"/>
      <c r="C8" s="23" t="s">
        <v>31</v>
      </c>
      <c r="D8" s="23" t="s">
        <v>89</v>
      </c>
      <c r="E8" s="23" t="s">
        <v>89</v>
      </c>
      <c r="F8" s="23"/>
      <c r="G8" s="23" t="s">
        <v>205</v>
      </c>
      <c r="H8" s="23" t="s">
        <v>97</v>
      </c>
      <c r="I8" s="127" t="s">
        <v>219</v>
      </c>
      <c r="J8" s="127" t="s">
        <v>219</v>
      </c>
      <c r="K8" s="23"/>
    </row>
    <row r="9" spans="1:11" ht="12.75">
      <c r="A9" s="35" t="s">
        <v>176</v>
      </c>
      <c r="B9" s="35" t="s">
        <v>173</v>
      </c>
      <c r="C9" s="24">
        <v>1000</v>
      </c>
      <c r="D9" s="24">
        <v>2018</v>
      </c>
      <c r="E9" s="24">
        <v>2018</v>
      </c>
      <c r="F9" s="24">
        <v>0</v>
      </c>
      <c r="G9" s="24">
        <v>780</v>
      </c>
      <c r="H9" s="24">
        <v>0</v>
      </c>
      <c r="I9" s="24">
        <v>0</v>
      </c>
      <c r="J9" s="24">
        <v>0</v>
      </c>
      <c r="K9" s="23" t="s">
        <v>225</v>
      </c>
    </row>
    <row r="10" spans="1:11" ht="12.75">
      <c r="A10" s="35" t="s">
        <v>177</v>
      </c>
      <c r="B10" s="35" t="s">
        <v>178</v>
      </c>
      <c r="C10" s="24">
        <v>0</v>
      </c>
      <c r="D10" s="24">
        <v>2018</v>
      </c>
      <c r="E10" s="24">
        <v>2018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/>
    </row>
    <row r="11" spans="1:11" ht="12.75">
      <c r="A11" s="35" t="s">
        <v>174</v>
      </c>
      <c r="B11" s="35" t="s">
        <v>170</v>
      </c>
      <c r="C11" s="24">
        <v>0</v>
      </c>
      <c r="D11" s="24">
        <v>2018</v>
      </c>
      <c r="E11" s="24">
        <v>2018</v>
      </c>
      <c r="F11" s="24">
        <v>0</v>
      </c>
      <c r="G11" s="24">
        <v>120</v>
      </c>
      <c r="H11" s="24">
        <v>120</v>
      </c>
      <c r="I11" s="24">
        <v>120</v>
      </c>
      <c r="J11" s="24">
        <v>120</v>
      </c>
      <c r="K11" s="24"/>
    </row>
    <row r="12" spans="1:11" ht="12.75">
      <c r="A12" s="35" t="s">
        <v>197</v>
      </c>
      <c r="B12" s="35" t="s">
        <v>198</v>
      </c>
      <c r="C12" s="24">
        <v>0</v>
      </c>
      <c r="D12" s="24">
        <v>2018</v>
      </c>
      <c r="E12" s="24">
        <v>2018</v>
      </c>
      <c r="F12" s="24">
        <v>0</v>
      </c>
      <c r="G12" s="24">
        <v>100</v>
      </c>
      <c r="H12" s="24">
        <v>76</v>
      </c>
      <c r="I12" s="24">
        <v>76</v>
      </c>
      <c r="J12" s="24">
        <v>76</v>
      </c>
      <c r="K12" s="24"/>
    </row>
    <row r="13" spans="1:11" ht="12.75">
      <c r="A13" s="35" t="s">
        <v>175</v>
      </c>
      <c r="B13" s="35" t="s">
        <v>171</v>
      </c>
      <c r="C13" s="24">
        <v>0</v>
      </c>
      <c r="D13" s="24">
        <v>2018</v>
      </c>
      <c r="E13" s="24">
        <v>2018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/>
    </row>
    <row r="14" spans="1:11" ht="12.75">
      <c r="A14" s="36" t="s">
        <v>39</v>
      </c>
      <c r="B14" s="36"/>
      <c r="C14" s="36">
        <f>SUM(C9:C13)</f>
        <v>1000</v>
      </c>
      <c r="D14" s="36"/>
      <c r="E14" s="36"/>
      <c r="F14" s="36">
        <f>SUM(F9:F13)</f>
        <v>0</v>
      </c>
      <c r="G14" s="36">
        <f>SUM(G9:G13)</f>
        <v>1000</v>
      </c>
      <c r="H14" s="36">
        <f>SUM(H9:H13)</f>
        <v>196</v>
      </c>
      <c r="I14" s="36">
        <f>SUM(I9:I13)</f>
        <v>196</v>
      </c>
      <c r="J14" s="36">
        <f>SUM(J9:J13)</f>
        <v>196</v>
      </c>
      <c r="K14" s="36"/>
    </row>
    <row r="15" ht="12.75">
      <c r="A15" t="s">
        <v>24</v>
      </c>
    </row>
    <row r="17" spans="1:11" ht="12.75">
      <c r="A17" s="1" t="s">
        <v>101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31"/>
      <c r="B18" s="31"/>
      <c r="C18" s="1"/>
      <c r="D18" s="1"/>
      <c r="E18" s="1"/>
      <c r="F18" s="1"/>
      <c r="G18" s="1"/>
      <c r="H18" s="1"/>
      <c r="I18" s="1"/>
      <c r="J18" s="1"/>
      <c r="K18" s="1"/>
    </row>
    <row r="19" spans="1:12" ht="12.75">
      <c r="A19" s="19"/>
      <c r="B19" s="19"/>
      <c r="C19" s="20" t="s">
        <v>33</v>
      </c>
      <c r="D19" s="20" t="s">
        <v>29</v>
      </c>
      <c r="E19" s="26" t="s">
        <v>87</v>
      </c>
      <c r="F19" s="26" t="s">
        <v>87</v>
      </c>
      <c r="G19" s="26" t="s">
        <v>91</v>
      </c>
      <c r="H19" s="26" t="s">
        <v>92</v>
      </c>
      <c r="I19" s="26" t="s">
        <v>98</v>
      </c>
      <c r="J19" s="26" t="s">
        <v>95</v>
      </c>
      <c r="K19" s="26" t="s">
        <v>95</v>
      </c>
      <c r="L19" s="26"/>
    </row>
    <row r="20" spans="1:12" ht="12.75">
      <c r="A20" s="21" t="s">
        <v>203</v>
      </c>
      <c r="B20" s="21" t="s">
        <v>86</v>
      </c>
      <c r="C20" s="21" t="s">
        <v>34</v>
      </c>
      <c r="D20" s="21" t="s">
        <v>30</v>
      </c>
      <c r="E20" s="21" t="s">
        <v>88</v>
      </c>
      <c r="F20" s="21" t="s">
        <v>90</v>
      </c>
      <c r="G20" s="21" t="s">
        <v>32</v>
      </c>
      <c r="H20" s="21" t="s">
        <v>93</v>
      </c>
      <c r="I20" s="21" t="s">
        <v>99</v>
      </c>
      <c r="J20" s="21" t="s">
        <v>96</v>
      </c>
      <c r="K20" s="21" t="s">
        <v>100</v>
      </c>
      <c r="L20" s="21" t="s">
        <v>27</v>
      </c>
    </row>
    <row r="21" spans="1:12" ht="24" customHeight="1">
      <c r="A21" s="22" t="s">
        <v>202</v>
      </c>
      <c r="B21" s="22"/>
      <c r="C21" s="23"/>
      <c r="D21" s="23" t="s">
        <v>31</v>
      </c>
      <c r="E21" s="23" t="s">
        <v>89</v>
      </c>
      <c r="F21" s="23" t="s">
        <v>89</v>
      </c>
      <c r="G21" s="23"/>
      <c r="H21" s="23" t="s">
        <v>94</v>
      </c>
      <c r="I21" s="23" t="s">
        <v>226</v>
      </c>
      <c r="J21" s="23" t="s">
        <v>97</v>
      </c>
      <c r="K21" s="23" t="s">
        <v>97</v>
      </c>
      <c r="L21" s="23"/>
    </row>
    <row r="22" spans="1:12" ht="12.75">
      <c r="A22" s="35"/>
      <c r="B22" s="35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35"/>
      <c r="B23" s="35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35"/>
      <c r="B24" s="35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36" t="s">
        <v>39</v>
      </c>
      <c r="B25" s="36"/>
      <c r="C25" s="36">
        <f>SUM(C22:C24)</f>
        <v>0</v>
      </c>
      <c r="D25" s="36">
        <f>SUM(D22:D24)</f>
        <v>0</v>
      </c>
      <c r="E25" s="36"/>
      <c r="F25" s="36"/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24"/>
    </row>
    <row r="29" spans="1:9" ht="12.75">
      <c r="A29" s="210" t="s">
        <v>21</v>
      </c>
      <c r="B29" s="13" t="s">
        <v>8</v>
      </c>
      <c r="C29" s="14" t="s">
        <v>37</v>
      </c>
      <c r="D29" s="15"/>
      <c r="E29" s="243" t="s">
        <v>82</v>
      </c>
      <c r="F29" s="14" t="s">
        <v>8</v>
      </c>
      <c r="G29" s="98" t="s">
        <v>37</v>
      </c>
      <c r="H29" s="99"/>
      <c r="I29" s="29"/>
    </row>
    <row r="30" spans="1:9" ht="12.75">
      <c r="A30" s="211"/>
      <c r="B30" s="13" t="s">
        <v>22</v>
      </c>
      <c r="C30" s="14"/>
      <c r="D30" s="15"/>
      <c r="E30" s="214"/>
      <c r="F30" s="14" t="s">
        <v>22</v>
      </c>
      <c r="G30" s="98"/>
      <c r="H30" s="99"/>
      <c r="I30" s="29"/>
    </row>
    <row r="31" spans="1:9" ht="12.75">
      <c r="A31" s="212"/>
      <c r="B31" s="13" t="s">
        <v>23</v>
      </c>
      <c r="C31" s="82" t="s">
        <v>220</v>
      </c>
      <c r="D31" s="17"/>
      <c r="E31" s="215"/>
      <c r="F31" s="14" t="s">
        <v>23</v>
      </c>
      <c r="G31" s="82" t="s">
        <v>220</v>
      </c>
      <c r="H31" s="17"/>
      <c r="I31" s="15" t="s">
        <v>24</v>
      </c>
    </row>
  </sheetData>
  <sheetProtection/>
  <mergeCells count="2">
    <mergeCell ref="A29:A31"/>
    <mergeCell ref="E29:E3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Viola_</cp:lastModifiedBy>
  <cp:lastPrinted>2018-09-28T10:59:27Z</cp:lastPrinted>
  <dcterms:created xsi:type="dcterms:W3CDTF">2006-01-12T07:01:41Z</dcterms:created>
  <dcterms:modified xsi:type="dcterms:W3CDTF">2018-09-28T11:19:46Z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