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1905" windowWidth="17400" windowHeight="7695" tabRatio="963" activeTab="0"/>
  </bookViews>
  <sheets>
    <sheet name="Aneksi 1" sheetId="1" r:id="rId1"/>
    <sheet name="Aneksi 2" sheetId="2" r:id="rId2"/>
    <sheet name="Aneksi  3 " sheetId="3" r:id="rId3"/>
    <sheet name="Aneksi  4 " sheetId="4" r:id="rId4"/>
    <sheet name="Aneksi 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<sst xmlns="http://schemas.openxmlformats.org/spreadsheetml/2006/main" count="441" uniqueCount="232">
  <si>
    <t>Kodi</t>
  </si>
  <si>
    <t>Programi</t>
  </si>
  <si>
    <t>Titulli</t>
  </si>
  <si>
    <t>(1)</t>
  </si>
  <si>
    <t>(2)</t>
  </si>
  <si>
    <t>(3)</t>
  </si>
  <si>
    <t>(4)</t>
  </si>
  <si>
    <t>Diferenca</t>
  </si>
  <si>
    <t>Emri</t>
  </si>
  <si>
    <t>Paga</t>
  </si>
  <si>
    <t>Subvencione</t>
  </si>
  <si>
    <t>Transferta Korente të Brendshme</t>
  </si>
  <si>
    <t>Transferta Korente të Huaja</t>
  </si>
  <si>
    <t>Trans per Buxh. Fam. &amp; Individ</t>
  </si>
  <si>
    <t>Nen-Totali</t>
  </si>
  <si>
    <t>Kapitale të Patrupëzuara</t>
  </si>
  <si>
    <t>Kapitale të Trupëzuara</t>
  </si>
  <si>
    <t>Transferta Kapitale</t>
  </si>
  <si>
    <t>Shpenzime Kapitale</t>
  </si>
  <si>
    <t>Totali</t>
  </si>
  <si>
    <t>Jashte Buxhetore</t>
  </si>
  <si>
    <t>Drejtuesi i Ekipit Menaxhues të Programit</t>
  </si>
  <si>
    <t>Firma</t>
  </si>
  <si>
    <t>Data</t>
  </si>
  <si>
    <t xml:space="preserve"> </t>
  </si>
  <si>
    <t>Programet</t>
  </si>
  <si>
    <t>PBA</t>
  </si>
  <si>
    <t>Komente</t>
  </si>
  <si>
    <t>Kodi i</t>
  </si>
  <si>
    <t xml:space="preserve">Vlera e plote </t>
  </si>
  <si>
    <t>e</t>
  </si>
  <si>
    <t>projektit</t>
  </si>
  <si>
    <t>Kontraktuar</t>
  </si>
  <si>
    <t>Grant/</t>
  </si>
  <si>
    <t>Kredi</t>
  </si>
  <si>
    <t>Shkolla e Magjistratures</t>
  </si>
  <si>
    <t>11</t>
  </si>
  <si>
    <t>Ela Qokaj</t>
  </si>
  <si>
    <t xml:space="preserve">  </t>
  </si>
  <si>
    <t>TOTALI</t>
  </si>
  <si>
    <t>.</t>
  </si>
  <si>
    <t>Derdhur GABIM</t>
  </si>
  <si>
    <t>ne 000/leke</t>
  </si>
  <si>
    <t>Emri Grupit</t>
  </si>
  <si>
    <t>Kodi Grupit</t>
  </si>
  <si>
    <t>Emertimi</t>
  </si>
  <si>
    <t>0001</t>
  </si>
  <si>
    <t>Veprimtari Akademike</t>
  </si>
  <si>
    <t>Shpenzimeve</t>
  </si>
  <si>
    <t>Shpenz.nga te Ardh</t>
  </si>
  <si>
    <t xml:space="preserve"> jashte limitit  </t>
  </si>
  <si>
    <t xml:space="preserve">         Totali</t>
  </si>
  <si>
    <t xml:space="preserve">                 Sekretari I Pergjithshem</t>
  </si>
  <si>
    <t>Shpenzimet e Shkolles se Magjistratures</t>
  </si>
  <si>
    <t>Fakti I vitit</t>
  </si>
  <si>
    <t>paraardhes</t>
  </si>
  <si>
    <t>Viti</t>
  </si>
  <si>
    <t>Buxheti vjetor</t>
  </si>
  <si>
    <t>Plan Fillestar</t>
  </si>
  <si>
    <t>Buxheti Vjetor</t>
  </si>
  <si>
    <t>Plan I Rishikuar</t>
  </si>
  <si>
    <t>(5)</t>
  </si>
  <si>
    <t>Progresiv</t>
  </si>
  <si>
    <t>Plani I periudhes/</t>
  </si>
  <si>
    <t>(6)</t>
  </si>
  <si>
    <t>progresiv</t>
  </si>
  <si>
    <t>Periudhes/</t>
  </si>
  <si>
    <t>(7)=(6)-(5)</t>
  </si>
  <si>
    <t>ANEKSI nr 1: "Raporti i Shpenzimeve sipas Programeve"</t>
  </si>
  <si>
    <t>ANEKSI nr 2: "Raporti I Shpenzimeve te Programit sipas Artikujve Buxhetore"</t>
  </si>
  <si>
    <t>Art</t>
  </si>
  <si>
    <t>600</t>
  </si>
  <si>
    <t>601</t>
  </si>
  <si>
    <t>602</t>
  </si>
  <si>
    <t>603</t>
  </si>
  <si>
    <t>604</t>
  </si>
  <si>
    <t>605</t>
  </si>
  <si>
    <t>606</t>
  </si>
  <si>
    <t>230</t>
  </si>
  <si>
    <t>231</t>
  </si>
  <si>
    <t>Shpenzimi Korrente</t>
  </si>
  <si>
    <t>Shpenz Kapitale me Fin.brendshem</t>
  </si>
  <si>
    <t>Shpenz Kapitale me Fin.Huaj</t>
  </si>
  <si>
    <t>TOTALI (Korente,kapitale,Shp.nga te ardh.Jashte limitit)</t>
  </si>
  <si>
    <t>Sekretari i Pergjithshem</t>
  </si>
  <si>
    <t>Sigurime Shoqerore</t>
  </si>
  <si>
    <t>Mallra dhe Sherbime te Tjera</t>
  </si>
  <si>
    <t>Projektet me financim te brendshem (ne 000/leke)</t>
  </si>
  <si>
    <t>Kodii I projektit</t>
  </si>
  <si>
    <t>Emertimi I Projektit</t>
  </si>
  <si>
    <t xml:space="preserve">Viti I </t>
  </si>
  <si>
    <t xml:space="preserve">fillimit te </t>
  </si>
  <si>
    <t>Projektit</t>
  </si>
  <si>
    <t xml:space="preserve">perfundimit te </t>
  </si>
  <si>
    <t>Buxheti _______</t>
  </si>
  <si>
    <t xml:space="preserve">Plani I </t>
  </si>
  <si>
    <t>Buxhetit</t>
  </si>
  <si>
    <t>Viti___________</t>
  </si>
  <si>
    <t>REALIZIMI PROGRESIV nga</t>
  </si>
  <si>
    <t>fillimi I vitit deri ne</t>
  </si>
  <si>
    <t>periudhen aktuale</t>
  </si>
  <si>
    <t>REALIZIMI per periudhen</t>
  </si>
  <si>
    <t>e raportimit</t>
  </si>
  <si>
    <t>(4 mujore/vjetore)</t>
  </si>
  <si>
    <t>fillimi I projektit deri ne</t>
  </si>
  <si>
    <t>Projektet me financim te Huaj (ne 000/leke)</t>
  </si>
  <si>
    <t>Kodi I Grupit</t>
  </si>
  <si>
    <t>Kodi I Programit</t>
  </si>
  <si>
    <t xml:space="preserve">     I</t>
  </si>
  <si>
    <t xml:space="preserve">           II</t>
  </si>
  <si>
    <t xml:space="preserve">     III</t>
  </si>
  <si>
    <t xml:space="preserve">    IV</t>
  </si>
  <si>
    <t>Luhatjet ne Koston per njesi</t>
  </si>
  <si>
    <t>Emertimi I Treguesit  te Performances/</t>
  </si>
  <si>
    <t>Produktit</t>
  </si>
  <si>
    <t xml:space="preserve">Njesia </t>
  </si>
  <si>
    <t>matese</t>
  </si>
  <si>
    <t>Sasia Faktike</t>
  </si>
  <si>
    <t>Shpenzimet</t>
  </si>
  <si>
    <t>(sipas vitit</t>
  </si>
  <si>
    <t>paraardhes)</t>
  </si>
  <si>
    <t>Kosto per njesi</t>
  </si>
  <si>
    <t>Sasia(sipas</t>
  </si>
  <si>
    <t>korrent)</t>
  </si>
  <si>
    <t>Shpenz.(sipas</t>
  </si>
  <si>
    <t xml:space="preserve">(sipas planit te </t>
  </si>
  <si>
    <t xml:space="preserve">Sasia (sipas </t>
  </si>
  <si>
    <t>planit te rishikuar</t>
  </si>
  <si>
    <t xml:space="preserve">Shpenz. (sipas </t>
  </si>
  <si>
    <t>rishikuar te v.korrent)</t>
  </si>
  <si>
    <t>Sasia faktike</t>
  </si>
  <si>
    <t xml:space="preserve">(ne fund te </t>
  </si>
  <si>
    <t>Shpenz. faktike</t>
  </si>
  <si>
    <t xml:space="preserve">faktike (ne fund te </t>
  </si>
  <si>
    <t>V = IV - I</t>
  </si>
  <si>
    <t>V = IV - II</t>
  </si>
  <si>
    <t>V = IV - III</t>
  </si>
  <si>
    <t>Fakti i</t>
  </si>
  <si>
    <t>periudhes</t>
  </si>
  <si>
    <t>Treguesit e Performances / Produktet e realizuara nga perdorimi I te ardhurave jashte limitit</t>
  </si>
  <si>
    <t>ANEKSI nr 3: "Raporti  I realizimit te treguesve te performances/produkteve te programit"</t>
  </si>
  <si>
    <t>ANEKSI nr 4 : "Raporti  i realizimit te objektivave te politikes se programit"</t>
  </si>
  <si>
    <t>programit</t>
  </si>
  <si>
    <t>Qellimi 1</t>
  </si>
  <si>
    <t xml:space="preserve">Emertimi I </t>
  </si>
  <si>
    <t>Programit</t>
  </si>
  <si>
    <t>Objektivat e Politikes</t>
  </si>
  <si>
    <t>Kodi I treguesit</t>
  </si>
  <si>
    <t>Performances/</t>
  </si>
  <si>
    <t>Emertimi i Treguesit</t>
  </si>
  <si>
    <t>Treguesit e performences / produktit</t>
  </si>
  <si>
    <t>Niveli faktik i</t>
  </si>
  <si>
    <t>Vitit</t>
  </si>
  <si>
    <t>Paraardhes</t>
  </si>
  <si>
    <t>treguesit</t>
  </si>
  <si>
    <t xml:space="preserve">% e Realizimit </t>
  </si>
  <si>
    <t>Perf/Produktit</t>
  </si>
  <si>
    <t xml:space="preserve">te Performances/ </t>
  </si>
  <si>
    <t>Niveli planif.</t>
  </si>
  <si>
    <t xml:space="preserve"> ne Vitin</t>
  </si>
  <si>
    <t>Niveli rishik.</t>
  </si>
  <si>
    <t>ne Vitin</t>
  </si>
  <si>
    <t>ne fund te Vitit</t>
  </si>
  <si>
    <t>Korent</t>
  </si>
  <si>
    <t>Objektivi 1.1</t>
  </si>
  <si>
    <t>Objektivi 1.2</t>
  </si>
  <si>
    <t>Objektivi 1.3</t>
  </si>
  <si>
    <t>Emri i Grupit   SHKOLLA E MAGJISTRATURES</t>
  </si>
  <si>
    <t>VEPRIMTARI ARSIMORE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</si>
  <si>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</si>
  <si>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</si>
  <si>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</si>
  <si>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</si>
  <si>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</si>
  <si>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</si>
  <si>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</si>
  <si>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</si>
  <si>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</si>
  <si>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Orendi</t>
  </si>
  <si>
    <t>Sesione trajnuese te realizuara</t>
  </si>
  <si>
    <t>Pajisje zyre</t>
  </si>
  <si>
    <t>nr. seminare</t>
  </si>
  <si>
    <t>realizuar</t>
  </si>
  <si>
    <t>Pajisje elektronike</t>
  </si>
  <si>
    <t>Shuma</t>
  </si>
  <si>
    <t>M550003</t>
  </si>
  <si>
    <t>M550007</t>
  </si>
  <si>
    <t>Viti 2016</t>
  </si>
  <si>
    <t>MAGJISTRATURA   FAKTI  / 2016    (KAP / 1  +  KAP / 6)</t>
  </si>
  <si>
    <t>TOTALI (Korente,kapitale KAP/1 + KAP/ 5)</t>
  </si>
  <si>
    <t>M550001</t>
  </si>
  <si>
    <t>M550002</t>
  </si>
  <si>
    <t>Rikonstruksion</t>
  </si>
  <si>
    <t>Viti 2017</t>
  </si>
  <si>
    <t>Proces Tenderimi</t>
  </si>
  <si>
    <t>ANEKSI nr 5 "Projektet e Investimeve me financim te brendshem dhe me financim te huaj"</t>
  </si>
  <si>
    <t>Buxheti 8 mujor</t>
  </si>
  <si>
    <t>Fakti 8 mujor</t>
  </si>
  <si>
    <t>30.09.2017</t>
  </si>
  <si>
    <t>Norma e realizimit te kandidatëve per magjistrate,avokate shteti, keshilltar/nd.ligjor dhe kand.per kancelar te gjykatave e prokurorive</t>
  </si>
  <si>
    <t xml:space="preserve">Realizimi I programit teoriko-praktik te ciklit 3 vjecar per kandidate magjistrate </t>
  </si>
  <si>
    <t>Realizimi I programit teoriko-praktik te ciklit 3 mujor per kancelare</t>
  </si>
  <si>
    <t>Realizimi i programit teoriko-praktik te ciklit 9 mujor per nd.ligjor</t>
  </si>
  <si>
    <t>Norma e realizimit te sesione trajnuese per magjistrate e avokate shteti ne detyre dhe nd.ligjore e  kancelare qe punojne ne gjykata e prokurori</t>
  </si>
  <si>
    <t>Realizimi I sesioneve trajnuese per magjistrate, av.shteti e nd. Ligjore ne detyre</t>
  </si>
  <si>
    <t>Realizimi I sesioneve trajnuese per kancelare qe punojne ne gjykata e prokurori</t>
  </si>
  <si>
    <t>Norma e realizimit te botimeve periodike e shkencore</t>
  </si>
  <si>
    <t xml:space="preserve">Realizimi I botimeve periodike e shkencore </t>
  </si>
  <si>
    <t>Realizimi I botimeve periodike e shkencore re provimi te realizuara</t>
  </si>
  <si>
    <t xml:space="preserve">Funksionimi si nje institucion i pavarur me kapacitete menaxhuese te plota me qellim rritjen e qendrueshmerise financiare dhe konsolidimin e metejshem te veprimtarise se saj. Rritja e profesionlizmit te aktoreve kryesore te sistemit te drejtesise permes zhvillimit dhe konsolidimit të programeve të trajnimit te niveleve bashkekohore dhe standarteve evropiane.         </t>
  </si>
  <si>
    <t>"Organizimi dhe zhvillimi i sesioneve trajnuese, nëpërmjet konsolidimit të Programit të Trajnimit Vazhdues të magjistratëve në detyrë, të avokatëve të shtetit në detyrë dhe ndihmësve ligjor e kancelarëve që punojnë në gjykata dhe prokurori."</t>
  </si>
  <si>
    <t>"Procesii i rekrutimit dhe i mësimdhënies për programin e Formimit Fillestar të kandidatëve për magjistratë ,të kandiatëve për pozicionet në Avokaturën e Shtetit,  të kandidatëve për këshilltar/ndihmës ligjor, si dhe të kandidatëve për kancelar të gjykatave e prokurorive  ."</t>
  </si>
  <si>
    <t>"Realizimi i publikimeve dhe puna kërkimore-shkencore, si kusht i domosdoshëm për rritjen e nivelit profesional të kandidatëve të të gjitha profileve të Programit të Trajnimit Fillestar dhe të magjistratëve në detyrë dhe profesioneve të tjerë ligjorë në detyrë, pjesëmarrës në Programin e Trajnimit Vazhdues, "</t>
  </si>
  <si>
    <t>Nr.kanc.ne detyre</t>
  </si>
  <si>
    <t>Nr.nd.ligjor.ne detyre</t>
  </si>
  <si>
    <t>Nr.kand.magjistrate</t>
  </si>
  <si>
    <t>Nr.sesione trajnuese</t>
  </si>
  <si>
    <t>Nr. botimesh</t>
  </si>
  <si>
    <t>Periudha e Raportimit  8 / mujori / 2017</t>
  </si>
  <si>
    <t>Kthyer UNDP</t>
  </si>
  <si>
    <t xml:space="preserve">planit te 8 / m </t>
  </si>
  <si>
    <t>te 8 /m  korrent)</t>
  </si>
  <si>
    <t>te 8 /m korent)</t>
  </si>
  <si>
    <t>8/m korrent)</t>
  </si>
  <si>
    <t>8/  m korrent)</t>
  </si>
  <si>
    <t>Miratimi jo ne afat I Ligjit te Vetingut</t>
  </si>
  <si>
    <t xml:space="preserve">Mos plotesimi i struktures me nje pedagog dhe nje specialist </t>
  </si>
  <si>
    <t>Mosrealizimi i blerjes se printerit,mos plotesimi i struktures me nje specialist</t>
  </si>
  <si>
    <t>Mos realizimi i botimit te nje libri, mos plotesimi i struktures me nje specialist</t>
  </si>
  <si>
    <t>8 muj korrent)</t>
  </si>
  <si>
    <t>Mos plotesimi i struktures me nje specialist</t>
  </si>
  <si>
    <t>Mos plotesimi i struktures me nje pedagog dhe nje specialistmos realizimi I blerjes se fotokopjes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</si>
</sst>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0.000"/>
    <numFmt numFmtId="218" formatCode="0.00000"/>
    <numFmt numFmtId="219" formatCode="0.0000"/>
    <numFmt numFmtId="220" formatCode="0.000000"/>
  </numFmts>
  <fonts count="5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93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195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197" fontId="14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3" fontId="0" fillId="8" borderId="1" applyNumberFormat="0">
      <alignment/>
      <protection/>
    </xf>
    <xf numFmtId="0" fontId="18" fillId="20" borderId="2" applyNumberFormat="0" applyAlignment="0" applyProtection="0"/>
    <xf numFmtId="0" fontId="19" fillId="0" borderId="3" applyNumberFormat="0" applyFont="0" applyFill="0" applyAlignment="0" applyProtection="0"/>
    <xf numFmtId="0" fontId="20" fillId="21" borderId="4" applyNumberFormat="0" applyAlignment="0" applyProtection="0"/>
    <xf numFmtId="171" fontId="0" fillId="0" borderId="0" applyFont="0" applyFill="0" applyBorder="0" applyAlignment="0" applyProtection="0"/>
    <xf numFmtId="0" fontId="21" fillId="0" borderId="0">
      <alignment/>
      <protection/>
    </xf>
    <xf numFmtId="169" fontId="0" fillId="0" borderId="0" applyFont="0" applyFill="0" applyBorder="0" applyAlignment="0" applyProtection="0"/>
    <xf numFmtId="192" fontId="22" fillId="0" borderId="0">
      <alignment horizontal="right"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23" fillId="0" borderId="0" applyNumberForma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38" fontId="3" fillId="20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28" fillId="7" borderId="2" applyNumberFormat="0" applyAlignment="0" applyProtection="0"/>
    <xf numFmtId="10" fontId="3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9" fillId="0" borderId="0">
      <alignment/>
      <protection/>
    </xf>
    <xf numFmtId="0" fontId="30" fillId="0" borderId="10" applyNumberFormat="0" applyFill="0" applyAlignment="0" applyProtection="0"/>
    <xf numFmtId="206" fontId="19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5" fontId="19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31" fillId="0" borderId="0" applyFont="0" applyFill="0" applyBorder="0" applyAlignment="0" applyProtection="0"/>
    <xf numFmtId="210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2" fillId="23" borderId="0" applyNumberFormat="0" applyBorder="0" applyAlignment="0" applyProtection="0"/>
    <xf numFmtId="0" fontId="33" fillId="0" borderId="0">
      <alignment/>
      <protection/>
    </xf>
    <xf numFmtId="0" fontId="3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199" fontId="31" fillId="0" borderId="0" applyFill="0" applyBorder="0" applyAlignment="0" applyProtection="0"/>
    <xf numFmtId="0" fontId="0" fillId="24" borderId="1" applyNumberFormat="0" applyFont="0" applyAlignment="0" applyProtection="0"/>
    <xf numFmtId="0" fontId="35" fillId="20" borderId="11" applyNumberFormat="0" applyAlignment="0" applyProtection="0"/>
    <xf numFmtId="40" fontId="13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2" fontId="19" fillId="0" borderId="0" applyFont="0" applyFill="0" applyBorder="0" applyAlignment="0" applyProtection="0"/>
    <xf numFmtId="207" fontId="31" fillId="0" borderId="0" applyFill="0" applyBorder="0" applyAlignment="0">
      <protection/>
    </xf>
    <xf numFmtId="3" fontId="0" fillId="25" borderId="1" applyNumberFormat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13" fillId="0" borderId="0">
      <alignment vertical="top"/>
      <protection/>
    </xf>
    <xf numFmtId="0" fontId="0" fillId="0" borderId="0" applyNumberFormat="0">
      <alignment/>
      <protection/>
    </xf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31" fillId="0" borderId="0">
      <alignment/>
      <protection/>
    </xf>
    <xf numFmtId="0" fontId="42" fillId="0" borderId="0">
      <alignment horizontal="left" wrapText="1"/>
      <protection/>
    </xf>
    <xf numFmtId="0" fontId="43" fillId="0" borderId="13" applyNumberFormat="0" applyFont="0" applyFill="0" applyBorder="0" applyAlignment="0" applyProtection="0"/>
    <xf numFmtId="203" fontId="14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204" fontId="43" fillId="0" borderId="0" applyNumberFormat="0" applyFont="0" applyFill="0" applyBorder="0" applyAlignment="0" applyProtection="0"/>
    <xf numFmtId="0" fontId="31" fillId="0" borderId="13" applyNumberFormat="0" applyFont="0" applyFill="0" applyAlignment="0" applyProtection="0"/>
    <xf numFmtId="0" fontId="31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205" fontId="31" fillId="0" borderId="0">
      <alignment horizontal="right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90" fontId="12" fillId="0" borderId="0">
      <alignment horizontal="right"/>
      <protection/>
    </xf>
    <xf numFmtId="0" fontId="46" fillId="0" borderId="0" applyProtection="0">
      <alignment/>
    </xf>
    <xf numFmtId="208" fontId="46" fillId="0" borderId="0" applyProtection="0">
      <alignment/>
    </xf>
    <xf numFmtId="0" fontId="47" fillId="0" borderId="0" applyProtection="0">
      <alignment/>
    </xf>
    <xf numFmtId="0" fontId="48" fillId="0" borderId="0" applyProtection="0">
      <alignment/>
    </xf>
    <xf numFmtId="0" fontId="46" fillId="0" borderId="14" applyProtection="0">
      <alignment/>
    </xf>
    <xf numFmtId="0" fontId="46" fillId="0" borderId="0">
      <alignment/>
      <protection/>
    </xf>
    <xf numFmtId="10" fontId="46" fillId="0" borderId="0" applyProtection="0">
      <alignment/>
    </xf>
    <xf numFmtId="0" fontId="46" fillId="0" borderId="0">
      <alignment/>
      <protection/>
    </xf>
    <xf numFmtId="2" fontId="46" fillId="0" borderId="0" applyProtection="0">
      <alignment/>
    </xf>
    <xf numFmtId="4" fontId="46" fillId="0" borderId="0" applyProtection="0">
      <alignment/>
    </xf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15" xfId="0" applyFont="1" applyFill="1" applyBorder="1" applyAlignment="1">
      <alignment horizontal="left"/>
    </xf>
    <xf numFmtId="49" fontId="3" fillId="0" borderId="16" xfId="0" applyNumberFormat="1" applyFont="1" applyBorder="1" applyAlignment="1">
      <alignment horizontal="right"/>
    </xf>
    <xf numFmtId="0" fontId="6" fillId="0" borderId="15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77" fontId="3" fillId="0" borderId="9" xfId="0" applyNumberFormat="1" applyFont="1" applyBorder="1" applyAlignment="1">
      <alignment/>
    </xf>
    <xf numFmtId="177" fontId="3" fillId="0" borderId="16" xfId="0" applyNumberFormat="1" applyFont="1" applyBorder="1" applyAlignment="1">
      <alignment/>
    </xf>
    <xf numFmtId="0" fontId="3" fillId="0" borderId="9" xfId="0" applyFont="1" applyBorder="1" applyAlignment="1">
      <alignment/>
    </xf>
    <xf numFmtId="177" fontId="2" fillId="0" borderId="17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49" fontId="3" fillId="0" borderId="16" xfId="0" applyNumberFormat="1" applyFont="1" applyBorder="1" applyAlignment="1">
      <alignment horizontal="right"/>
    </xf>
    <xf numFmtId="0" fontId="6" fillId="0" borderId="18" xfId="0" applyFont="1" applyFill="1" applyBorder="1" applyAlignment="1">
      <alignment/>
    </xf>
    <xf numFmtId="0" fontId="3" fillId="0" borderId="26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/>
    </xf>
    <xf numFmtId="49" fontId="0" fillId="0" borderId="0" xfId="0" applyNumberFormat="1" applyAlignment="1">
      <alignment wrapText="1"/>
    </xf>
    <xf numFmtId="0" fontId="2" fillId="0" borderId="22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177" fontId="2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18" xfId="0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10" fillId="0" borderId="31" xfId="0" applyFont="1" applyBorder="1" applyAlignment="1">
      <alignment/>
    </xf>
    <xf numFmtId="177" fontId="2" fillId="0" borderId="5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77" fontId="2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/>
    </xf>
    <xf numFmtId="49" fontId="3" fillId="0" borderId="34" xfId="0" applyNumberFormat="1" applyFont="1" applyBorder="1" applyAlignment="1">
      <alignment horizontal="right"/>
    </xf>
    <xf numFmtId="177" fontId="2" fillId="0" borderId="35" xfId="0" applyNumberFormat="1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0" fillId="0" borderId="21" xfId="0" applyBorder="1" applyAlignment="1">
      <alignment/>
    </xf>
    <xf numFmtId="0" fontId="0" fillId="0" borderId="5" xfId="0" applyFont="1" applyBorder="1" applyAlignment="1">
      <alignment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6" fillId="0" borderId="27" xfId="0" applyFont="1" applyBorder="1" applyAlignment="1">
      <alignment/>
    </xf>
    <xf numFmtId="177" fontId="3" fillId="0" borderId="18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2" fillId="0" borderId="34" xfId="0" applyNumberFormat="1" applyFont="1" applyBorder="1" applyAlignment="1">
      <alignment horizontal="right"/>
    </xf>
    <xf numFmtId="49" fontId="2" fillId="0" borderId="9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77" fontId="2" fillId="0" borderId="38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177" fontId="2" fillId="0" borderId="23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0" xfId="0" applyFont="1" applyBorder="1" applyAlignment="1">
      <alignment/>
    </xf>
    <xf numFmtId="177" fontId="2" fillId="0" borderId="2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5" xfId="0" applyBorder="1" applyAlignment="1">
      <alignment/>
    </xf>
    <xf numFmtId="0" fontId="54" fillId="0" borderId="18" xfId="0" applyFont="1" applyBorder="1" applyAlignment="1">
      <alignment/>
    </xf>
    <xf numFmtId="0" fontId="6" fillId="26" borderId="39" xfId="0" applyFont="1" applyFill="1" applyBorder="1" applyAlignment="1">
      <alignment horizontal="left"/>
    </xf>
    <xf numFmtId="0" fontId="3" fillId="26" borderId="40" xfId="0" applyFont="1" applyFill="1" applyBorder="1" applyAlignment="1">
      <alignment/>
    </xf>
    <xf numFmtId="0" fontId="6" fillId="26" borderId="40" xfId="0" applyFont="1" applyFill="1" applyBorder="1" applyAlignment="1">
      <alignment/>
    </xf>
    <xf numFmtId="0" fontId="3" fillId="26" borderId="41" xfId="0" applyFont="1" applyFill="1" applyBorder="1" applyAlignment="1">
      <alignment/>
    </xf>
    <xf numFmtId="0" fontId="3" fillId="26" borderId="42" xfId="0" applyFont="1" applyFill="1" applyBorder="1" applyAlignment="1">
      <alignment/>
    </xf>
    <xf numFmtId="0" fontId="3" fillId="26" borderId="43" xfId="0" applyFont="1" applyFill="1" applyBorder="1" applyAlignment="1">
      <alignment/>
    </xf>
    <xf numFmtId="0" fontId="3" fillId="26" borderId="0" xfId="0" applyFont="1" applyFill="1" applyBorder="1" applyAlignment="1">
      <alignment/>
    </xf>
    <xf numFmtId="0" fontId="3" fillId="26" borderId="44" xfId="0" applyFont="1" applyFill="1" applyBorder="1" applyAlignment="1">
      <alignment/>
    </xf>
    <xf numFmtId="0" fontId="8" fillId="26" borderId="43" xfId="0" applyFont="1" applyFill="1" applyBorder="1" applyAlignment="1">
      <alignment/>
    </xf>
    <xf numFmtId="0" fontId="9" fillId="26" borderId="0" xfId="0" applyFont="1" applyFill="1" applyBorder="1" applyAlignment="1">
      <alignment horizontal="left"/>
    </xf>
    <xf numFmtId="49" fontId="2" fillId="26" borderId="22" xfId="0" applyNumberFormat="1" applyFont="1" applyFill="1" applyBorder="1" applyAlignment="1">
      <alignment horizontal="center"/>
    </xf>
    <xf numFmtId="49" fontId="2" fillId="26" borderId="25" xfId="0" applyNumberFormat="1" applyFont="1" applyFill="1" applyBorder="1" applyAlignment="1">
      <alignment horizontal="center"/>
    </xf>
    <xf numFmtId="49" fontId="2" fillId="26" borderId="45" xfId="0" applyNumberFormat="1" applyFont="1" applyFill="1" applyBorder="1" applyAlignment="1">
      <alignment horizontal="center"/>
    </xf>
    <xf numFmtId="0" fontId="6" fillId="26" borderId="5" xfId="0" applyFont="1" applyFill="1" applyBorder="1" applyAlignment="1">
      <alignment/>
    </xf>
    <xf numFmtId="0" fontId="7" fillId="26" borderId="0" xfId="0" applyFont="1" applyFill="1" applyBorder="1" applyAlignment="1">
      <alignment horizontal="left"/>
    </xf>
    <xf numFmtId="0" fontId="2" fillId="26" borderId="23" xfId="0" applyFont="1" applyFill="1" applyBorder="1" applyAlignment="1">
      <alignment horizontal="center"/>
    </xf>
    <xf numFmtId="0" fontId="2" fillId="26" borderId="5" xfId="0" applyFont="1" applyFill="1" applyBorder="1" applyAlignment="1">
      <alignment horizontal="center"/>
    </xf>
    <xf numFmtId="0" fontId="2" fillId="26" borderId="46" xfId="0" applyFont="1" applyFill="1" applyBorder="1" applyAlignment="1">
      <alignment horizontal="center"/>
    </xf>
    <xf numFmtId="0" fontId="6" fillId="26" borderId="9" xfId="0" applyFont="1" applyFill="1" applyBorder="1" applyAlignment="1">
      <alignment/>
    </xf>
    <xf numFmtId="0" fontId="6" fillId="26" borderId="27" xfId="0" applyFont="1" applyFill="1" applyBorder="1" applyAlignment="1">
      <alignment horizontal="left"/>
    </xf>
    <xf numFmtId="0" fontId="7" fillId="26" borderId="27" xfId="0" applyFont="1" applyFill="1" applyBorder="1" applyAlignment="1">
      <alignment horizontal="left"/>
    </xf>
    <xf numFmtId="0" fontId="7" fillId="26" borderId="19" xfId="0" applyFont="1" applyFill="1" applyBorder="1" applyAlignment="1">
      <alignment horizontal="left"/>
    </xf>
    <xf numFmtId="0" fontId="6" fillId="26" borderId="15" xfId="0" applyFont="1" applyFill="1" applyBorder="1" applyAlignment="1">
      <alignment horizontal="left"/>
    </xf>
    <xf numFmtId="0" fontId="6" fillId="26" borderId="19" xfId="0" applyFont="1" applyFill="1" applyBorder="1" applyAlignment="1">
      <alignment/>
    </xf>
    <xf numFmtId="0" fontId="6" fillId="26" borderId="27" xfId="0" applyFont="1" applyFill="1" applyBorder="1" applyAlignment="1">
      <alignment/>
    </xf>
    <xf numFmtId="49" fontId="3" fillId="26" borderId="16" xfId="0" applyNumberFormat="1" applyFont="1" applyFill="1" applyBorder="1" applyAlignment="1">
      <alignment horizontal="right"/>
    </xf>
    <xf numFmtId="0" fontId="6" fillId="26" borderId="9" xfId="0" applyFont="1" applyFill="1" applyBorder="1" applyAlignment="1">
      <alignment/>
    </xf>
    <xf numFmtId="0" fontId="6" fillId="26" borderId="18" xfId="0" applyFont="1" applyFill="1" applyBorder="1" applyAlignment="1">
      <alignment/>
    </xf>
    <xf numFmtId="49" fontId="3" fillId="26" borderId="16" xfId="0" applyNumberFormat="1" applyFont="1" applyFill="1" applyBorder="1" applyAlignment="1">
      <alignment horizontal="right"/>
    </xf>
    <xf numFmtId="0" fontId="6" fillId="26" borderId="33" xfId="0" applyFont="1" applyFill="1" applyBorder="1" applyAlignment="1">
      <alignment/>
    </xf>
    <xf numFmtId="0" fontId="6" fillId="26" borderId="24" xfId="0" applyFont="1" applyFill="1" applyBorder="1" applyAlignment="1">
      <alignment/>
    </xf>
    <xf numFmtId="0" fontId="8" fillId="26" borderId="22" xfId="0" applyFont="1" applyFill="1" applyBorder="1" applyAlignment="1">
      <alignment/>
    </xf>
    <xf numFmtId="0" fontId="8" fillId="26" borderId="23" xfId="0" applyFont="1" applyFill="1" applyBorder="1" applyAlignment="1">
      <alignment/>
    </xf>
    <xf numFmtId="0" fontId="6" fillId="26" borderId="23" xfId="0" applyFont="1" applyFill="1" applyBorder="1" applyAlignment="1">
      <alignment/>
    </xf>
    <xf numFmtId="0" fontId="0" fillId="0" borderId="19" xfId="0" applyFont="1" applyBorder="1" applyAlignment="1">
      <alignment/>
    </xf>
    <xf numFmtId="0" fontId="55" fillId="0" borderId="18" xfId="0" applyFont="1" applyBorder="1" applyAlignment="1">
      <alignment/>
    </xf>
    <xf numFmtId="190" fontId="0" fillId="0" borderId="9" xfId="0" applyNumberFormat="1" applyBorder="1" applyAlignment="1">
      <alignment/>
    </xf>
    <xf numFmtId="0" fontId="0" fillId="0" borderId="18" xfId="0" applyFont="1" applyBorder="1" applyAlignment="1">
      <alignment/>
    </xf>
    <xf numFmtId="0" fontId="54" fillId="0" borderId="19" xfId="0" applyFont="1" applyBorder="1" applyAlignment="1">
      <alignment/>
    </xf>
    <xf numFmtId="0" fontId="54" fillId="0" borderId="0" xfId="0" applyFont="1" applyAlignment="1">
      <alignment/>
    </xf>
    <xf numFmtId="0" fontId="54" fillId="0" borderId="9" xfId="0" applyFont="1" applyBorder="1" applyAlignment="1">
      <alignment/>
    </xf>
    <xf numFmtId="0" fontId="56" fillId="0" borderId="13" xfId="0" applyFont="1" applyBorder="1" applyAlignment="1">
      <alignment/>
    </xf>
    <xf numFmtId="0" fontId="57" fillId="0" borderId="9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21" xfId="0" applyFont="1" applyBorder="1" applyAlignment="1">
      <alignment/>
    </xf>
    <xf numFmtId="0" fontId="57" fillId="0" borderId="19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9" xfId="0" applyFont="1" applyBorder="1" applyAlignment="1">
      <alignment/>
    </xf>
    <xf numFmtId="0" fontId="54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49" fontId="0" fillId="0" borderId="48" xfId="0" applyNumberFormat="1" applyFont="1" applyBorder="1" applyAlignment="1">
      <alignment wrapText="1"/>
    </xf>
    <xf numFmtId="0" fontId="58" fillId="0" borderId="18" xfId="0" applyFont="1" applyFill="1" applyBorder="1" applyAlignment="1">
      <alignment horizontal="center" vertical="center" wrapText="1"/>
    </xf>
    <xf numFmtId="49" fontId="58" fillId="0" borderId="1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wrapText="1"/>
    </xf>
    <xf numFmtId="0" fontId="53" fillId="0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10" fontId="3" fillId="0" borderId="9" xfId="0" applyNumberFormat="1" applyFont="1" applyBorder="1" applyAlignment="1">
      <alignment/>
    </xf>
    <xf numFmtId="10" fontId="2" fillId="0" borderId="9" xfId="0" applyNumberFormat="1" applyFont="1" applyBorder="1" applyAlignment="1">
      <alignment/>
    </xf>
    <xf numFmtId="1" fontId="3" fillId="0" borderId="9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49" fontId="2" fillId="0" borderId="49" xfId="0" applyNumberFormat="1" applyFont="1" applyBorder="1" applyAlignment="1">
      <alignment wrapText="1"/>
    </xf>
    <xf numFmtId="0" fontId="0" fillId="0" borderId="50" xfId="0" applyBorder="1" applyAlignment="1">
      <alignment wrapText="1"/>
    </xf>
    <xf numFmtId="0" fontId="7" fillId="0" borderId="1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2" fillId="26" borderId="18" xfId="0" applyFont="1" applyFill="1" applyBorder="1" applyAlignment="1">
      <alignment horizontal="center"/>
    </xf>
    <xf numFmtId="0" fontId="2" fillId="26" borderId="27" xfId="0" applyFont="1" applyFill="1" applyBorder="1" applyAlignment="1">
      <alignment horizontal="center"/>
    </xf>
    <xf numFmtId="0" fontId="2" fillId="26" borderId="51" xfId="0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7" fillId="26" borderId="18" xfId="0" applyFont="1" applyFill="1" applyBorder="1" applyAlignment="1">
      <alignment horizontal="center"/>
    </xf>
    <xf numFmtId="0" fontId="7" fillId="26" borderId="27" xfId="0" applyFont="1" applyFill="1" applyBorder="1" applyAlignment="1">
      <alignment horizontal="center"/>
    </xf>
    <xf numFmtId="0" fontId="7" fillId="26" borderId="19" xfId="0" applyFont="1" applyFill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2" fillId="0" borderId="18" xfId="0" applyNumberFormat="1" applyFont="1" applyBorder="1" applyAlignment="1">
      <alignment wrapText="1"/>
    </xf>
    <xf numFmtId="49" fontId="2" fillId="0" borderId="19" xfId="0" applyNumberFormat="1" applyFont="1" applyBorder="1" applyAlignment="1">
      <alignment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wrapText="1"/>
    </xf>
    <xf numFmtId="49" fontId="54" fillId="0" borderId="19" xfId="0" applyNumberFormat="1" applyFont="1" applyBorder="1" applyAlignment="1">
      <alignment wrapText="1"/>
    </xf>
    <xf numFmtId="49" fontId="54" fillId="0" borderId="18" xfId="0" applyNumberFormat="1" applyFon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56" fillId="0" borderId="18" xfId="0" applyNumberFormat="1" applyFont="1" applyBorder="1" applyAlignment="1">
      <alignment wrapText="1"/>
    </xf>
    <xf numFmtId="49" fontId="56" fillId="0" borderId="19" xfId="0" applyNumberFormat="1" applyFont="1" applyBorder="1" applyAlignment="1">
      <alignment wrapText="1"/>
    </xf>
    <xf numFmtId="49" fontId="0" fillId="0" borderId="9" xfId="0" applyNumberFormat="1" applyFon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43" xfId="0" applyNumberFormat="1" applyFont="1" applyBorder="1" applyAlignment="1">
      <alignment wrapText="1"/>
    </xf>
    <xf numFmtId="49" fontId="0" fillId="0" borderId="37" xfId="0" applyNumberFormat="1" applyBorder="1" applyAlignment="1">
      <alignment wrapText="1"/>
    </xf>
    <xf numFmtId="49" fontId="3" fillId="0" borderId="25" xfId="0" applyNumberFormat="1" applyFont="1" applyBorder="1" applyAlignment="1">
      <alignment wrapText="1"/>
    </xf>
    <xf numFmtId="49" fontId="3" fillId="0" borderId="30" xfId="0" applyNumberFormat="1" applyFont="1" applyBorder="1" applyAlignment="1">
      <alignment wrapText="1"/>
    </xf>
    <xf numFmtId="49" fontId="3" fillId="0" borderId="26" xfId="0" applyNumberFormat="1" applyFont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49" fontId="3" fillId="0" borderId="37" xfId="0" applyNumberFormat="1" applyFont="1" applyBorder="1" applyAlignment="1">
      <alignment wrapText="1"/>
    </xf>
    <xf numFmtId="49" fontId="3" fillId="0" borderId="20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3" fillId="0" borderId="21" xfId="0" applyNumberFormat="1" applyFont="1" applyBorder="1" applyAlignment="1">
      <alignment wrapText="1"/>
    </xf>
    <xf numFmtId="49" fontId="0" fillId="0" borderId="26" xfId="0" applyNumberForma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52" xfId="0" applyNumberFormat="1" applyFont="1" applyBorder="1" applyAlignment="1">
      <alignment wrapText="1"/>
    </xf>
    <xf numFmtId="49" fontId="3" fillId="0" borderId="53" xfId="0" applyNumberFormat="1" applyFont="1" applyBorder="1" applyAlignment="1">
      <alignment wrapText="1"/>
    </xf>
    <xf numFmtId="49" fontId="3" fillId="0" borderId="38" xfId="0" applyNumberFormat="1" applyFont="1" applyBorder="1" applyAlignment="1">
      <alignment wrapText="1"/>
    </xf>
    <xf numFmtId="49" fontId="3" fillId="0" borderId="18" xfId="0" applyNumberFormat="1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</cellXfs>
  <cellStyles count="140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Table" xfId="104"/>
    <cellStyle name="Note" xfId="105"/>
    <cellStyle name="Output" xfId="106"/>
    <cellStyle name="Output Amounts" xfId="107"/>
    <cellStyle name="Percent" xfId="108"/>
    <cellStyle name="Percent [2]" xfId="109"/>
    <cellStyle name="percentage difference" xfId="110"/>
    <cellStyle name="percentage difference one decimal" xfId="111"/>
    <cellStyle name="percentage difference zero decimal" xfId="112"/>
    <cellStyle name="Pevný" xfId="113"/>
    <cellStyle name="Presentation" xfId="114"/>
    <cellStyle name="Proj" xfId="115"/>
    <cellStyle name="Publication" xfId="116"/>
    <cellStyle name="STYL1 - Style1" xfId="117"/>
    <cellStyle name="Style 1" xfId="118"/>
    <cellStyle name="Text" xfId="119"/>
    <cellStyle name="Title" xfId="120"/>
    <cellStyle name="Total" xfId="121"/>
    <cellStyle name="Warning Text" xfId="122"/>
    <cellStyle name="WebAnchor1" xfId="123"/>
    <cellStyle name="WebAnchor2" xfId="124"/>
    <cellStyle name="WebAnchor3" xfId="125"/>
    <cellStyle name="WebAnchor4" xfId="126"/>
    <cellStyle name="WebAnchor5" xfId="127"/>
    <cellStyle name="WebAnchor6" xfId="128"/>
    <cellStyle name="WebAnchor7" xfId="129"/>
    <cellStyle name="Webexclude" xfId="130"/>
    <cellStyle name="WebFN" xfId="131"/>
    <cellStyle name="WebFN1" xfId="132"/>
    <cellStyle name="WebFN2" xfId="133"/>
    <cellStyle name="WebFN3" xfId="134"/>
    <cellStyle name="WebFN4" xfId="135"/>
    <cellStyle name="WebHR" xfId="136"/>
    <cellStyle name="WebIndent1" xfId="137"/>
    <cellStyle name="WebIndent1wFN3" xfId="138"/>
    <cellStyle name="WebIndent2" xfId="139"/>
    <cellStyle name="WebNoBR" xfId="140"/>
    <cellStyle name="Záhlaví 1" xfId="141"/>
    <cellStyle name="Záhlaví 2" xfId="142"/>
    <cellStyle name="zero" xfId="143"/>
    <cellStyle name="ДАТА" xfId="144"/>
    <cellStyle name="ДЕНЕЖНЫЙ_BOPENGC" xfId="145"/>
    <cellStyle name="ЗАГОЛОВОК1" xfId="146"/>
    <cellStyle name="ЗАГОЛОВОК2" xfId="147"/>
    <cellStyle name="ИТОГОВЫЙ" xfId="148"/>
    <cellStyle name="Обычный_BOPENGC" xfId="149"/>
    <cellStyle name="ПРОЦЕНТНЫЙ_BOPENGC" xfId="150"/>
    <cellStyle name="ТЕКСТ" xfId="151"/>
    <cellStyle name="ФИКСИРОВАННЫЙ" xfId="152"/>
    <cellStyle name="ФИНАНСОВЫЙ_BOPENGC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8"/>
  <sheetViews>
    <sheetView tabSelected="1" zoomScalePageLayoutView="0" workbookViewId="0" topLeftCell="A1">
      <selection activeCell="B3" sqref="B3:L25"/>
    </sheetView>
  </sheetViews>
  <sheetFormatPr defaultColWidth="9.140625" defaultRowHeight="12.75"/>
  <cols>
    <col min="5" max="5" width="6.421875" style="0" customWidth="1"/>
    <col min="6" max="6" width="10.8515625" style="0" bestFit="1" customWidth="1"/>
    <col min="7" max="7" width="10.00390625" style="0" customWidth="1"/>
    <col min="8" max="8" width="12.7109375" style="0" customWidth="1"/>
    <col min="9" max="9" width="13.421875" style="0" customWidth="1"/>
    <col min="10" max="10" width="14.7109375" style="0" customWidth="1"/>
    <col min="11" max="11" width="13.421875" style="0" customWidth="1"/>
    <col min="12" max="12" width="10.7109375" style="0" customWidth="1"/>
    <col min="13" max="13" width="14.57421875" style="0" customWidth="1"/>
    <col min="14" max="14" width="12.57421875" style="0" bestFit="1" customWidth="1"/>
    <col min="15" max="15" width="12.7109375" style="0" customWidth="1"/>
  </cols>
  <sheetData>
    <row r="2" spans="5:14" ht="12.75">
      <c r="E2" s="1"/>
      <c r="N2" s="33" t="s">
        <v>40</v>
      </c>
    </row>
    <row r="3" spans="2:14" ht="12.75">
      <c r="B3" s="1" t="s">
        <v>68</v>
      </c>
      <c r="N3" s="33" t="s">
        <v>40</v>
      </c>
    </row>
    <row r="4" spans="2:14" ht="13.5" thickBot="1">
      <c r="B4" s="2"/>
      <c r="C4" s="3"/>
      <c r="D4" s="3"/>
      <c r="E4" s="3"/>
      <c r="F4" s="4"/>
      <c r="G4" s="3"/>
      <c r="H4" s="3"/>
      <c r="J4" s="54"/>
      <c r="K4" s="54" t="s">
        <v>42</v>
      </c>
      <c r="L4" s="32"/>
      <c r="N4" s="33" t="s">
        <v>40</v>
      </c>
    </row>
    <row r="5" spans="2:14" ht="12.75">
      <c r="B5" s="118"/>
      <c r="C5" s="119"/>
      <c r="D5" s="119"/>
      <c r="E5" s="119"/>
      <c r="F5" s="120"/>
      <c r="G5" s="119"/>
      <c r="H5" s="119"/>
      <c r="I5" s="121"/>
      <c r="J5" s="121"/>
      <c r="K5" s="121"/>
      <c r="L5" s="122"/>
      <c r="N5" s="33" t="s">
        <v>40</v>
      </c>
    </row>
    <row r="6" spans="2:14" ht="12.75">
      <c r="B6" s="6" t="s">
        <v>43</v>
      </c>
      <c r="C6" s="192">
        <v>10555001</v>
      </c>
      <c r="D6" s="193"/>
      <c r="E6" s="193"/>
      <c r="F6" s="193"/>
      <c r="G6" s="193"/>
      <c r="H6" s="194"/>
      <c r="I6" s="55" t="s">
        <v>44</v>
      </c>
      <c r="J6" s="78"/>
      <c r="K6" s="78"/>
      <c r="L6" s="7"/>
      <c r="N6" s="33" t="s">
        <v>40</v>
      </c>
    </row>
    <row r="7" spans="2:14" ht="12.75"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5"/>
      <c r="N7" s="33" t="s">
        <v>40</v>
      </c>
    </row>
    <row r="8" spans="2:14" ht="12.75">
      <c r="B8" s="8" t="s">
        <v>1</v>
      </c>
      <c r="C8" s="192">
        <v>9820</v>
      </c>
      <c r="D8" s="193"/>
      <c r="E8" s="193"/>
      <c r="F8" s="193"/>
      <c r="G8" s="193"/>
      <c r="H8" s="194"/>
      <c r="I8" s="9" t="s">
        <v>2</v>
      </c>
      <c r="J8" s="29"/>
      <c r="K8" s="29"/>
      <c r="L8" s="28" t="s">
        <v>36</v>
      </c>
      <c r="N8" s="33" t="s">
        <v>40</v>
      </c>
    </row>
    <row r="9" spans="2:14" ht="12.75">
      <c r="B9" s="126"/>
      <c r="C9" s="127"/>
      <c r="D9" s="127"/>
      <c r="E9" s="127"/>
      <c r="F9" s="195" t="s">
        <v>53</v>
      </c>
      <c r="G9" s="196"/>
      <c r="H9" s="196"/>
      <c r="I9" s="196"/>
      <c r="J9" s="196"/>
      <c r="K9" s="196"/>
      <c r="L9" s="197"/>
      <c r="N9" s="33" t="s">
        <v>40</v>
      </c>
    </row>
    <row r="10" spans="2:14" ht="12.75">
      <c r="B10" s="126"/>
      <c r="C10" s="127" t="s">
        <v>25</v>
      </c>
      <c r="D10" s="127"/>
      <c r="E10" s="127"/>
      <c r="F10" s="128" t="s">
        <v>3</v>
      </c>
      <c r="G10" s="128" t="s">
        <v>4</v>
      </c>
      <c r="H10" s="128" t="s">
        <v>5</v>
      </c>
      <c r="I10" s="128" t="s">
        <v>6</v>
      </c>
      <c r="J10" s="129" t="s">
        <v>61</v>
      </c>
      <c r="K10" s="129" t="s">
        <v>64</v>
      </c>
      <c r="L10" s="130" t="s">
        <v>67</v>
      </c>
      <c r="N10" s="33" t="s">
        <v>40</v>
      </c>
    </row>
    <row r="11" spans="2:14" ht="12.75">
      <c r="B11" s="131"/>
      <c r="C11" s="132" t="s">
        <v>25</v>
      </c>
      <c r="D11" s="132"/>
      <c r="E11" s="132"/>
      <c r="F11" s="133" t="s">
        <v>54</v>
      </c>
      <c r="G11" s="133" t="s">
        <v>26</v>
      </c>
      <c r="H11" s="133" t="s">
        <v>57</v>
      </c>
      <c r="I11" s="133" t="s">
        <v>59</v>
      </c>
      <c r="J11" s="134" t="s">
        <v>196</v>
      </c>
      <c r="K11" s="134" t="s">
        <v>197</v>
      </c>
      <c r="L11" s="135" t="s">
        <v>7</v>
      </c>
      <c r="N11" s="33" t="s">
        <v>40</v>
      </c>
    </row>
    <row r="12" spans="2:14" ht="12.75">
      <c r="B12" s="131"/>
      <c r="C12" s="132"/>
      <c r="D12" s="132"/>
      <c r="E12" s="132"/>
      <c r="F12" s="133" t="s">
        <v>55</v>
      </c>
      <c r="G12" s="133"/>
      <c r="H12" s="133" t="s">
        <v>58</v>
      </c>
      <c r="I12" s="133" t="s">
        <v>60</v>
      </c>
      <c r="J12" s="134" t="s">
        <v>63</v>
      </c>
      <c r="K12" s="134" t="s">
        <v>66</v>
      </c>
      <c r="L12" s="134"/>
      <c r="N12" s="33"/>
    </row>
    <row r="13" spans="2:14" ht="12.75">
      <c r="B13" s="136" t="s">
        <v>2</v>
      </c>
      <c r="C13" s="137" t="s">
        <v>45</v>
      </c>
      <c r="D13" s="138"/>
      <c r="E13" s="139"/>
      <c r="F13" s="133" t="s">
        <v>187</v>
      </c>
      <c r="G13" s="133" t="s">
        <v>56</v>
      </c>
      <c r="H13" s="133" t="s">
        <v>56</v>
      </c>
      <c r="I13" s="133" t="s">
        <v>56</v>
      </c>
      <c r="J13" s="133" t="s">
        <v>62</v>
      </c>
      <c r="K13" s="133" t="s">
        <v>65</v>
      </c>
      <c r="L13" s="133"/>
      <c r="N13" s="33" t="s">
        <v>40</v>
      </c>
    </row>
    <row r="14" spans="2:14" ht="12.75">
      <c r="B14" s="67" t="s">
        <v>46</v>
      </c>
      <c r="C14" s="198" t="s">
        <v>47</v>
      </c>
      <c r="D14" s="199"/>
      <c r="E14" s="200"/>
      <c r="F14" s="10">
        <v>66253</v>
      </c>
      <c r="G14" s="10">
        <v>64000</v>
      </c>
      <c r="H14" s="10">
        <v>91000</v>
      </c>
      <c r="I14" s="10">
        <v>91000</v>
      </c>
      <c r="J14" s="79">
        <v>67107</v>
      </c>
      <c r="K14" s="79">
        <v>54300</v>
      </c>
      <c r="L14" s="11">
        <f>+K14-J14</f>
        <v>-12807</v>
      </c>
      <c r="N14" s="33" t="s">
        <v>40</v>
      </c>
    </row>
    <row r="15" spans="2:14" ht="12.75">
      <c r="B15" s="63"/>
      <c r="C15" s="187"/>
      <c r="D15" s="188"/>
      <c r="E15" s="189"/>
      <c r="F15" s="12"/>
      <c r="G15" s="12"/>
      <c r="H15" s="12"/>
      <c r="I15" s="12"/>
      <c r="J15" s="19"/>
      <c r="K15" s="19">
        <v>0</v>
      </c>
      <c r="L15" s="11">
        <f>+K15-J15</f>
        <v>0</v>
      </c>
      <c r="N15" s="33" t="s">
        <v>40</v>
      </c>
    </row>
    <row r="16" spans="2:14" ht="13.5" thickBot="1">
      <c r="B16" s="64" t="s">
        <v>51</v>
      </c>
      <c r="C16" s="185" t="s">
        <v>48</v>
      </c>
      <c r="D16" s="185"/>
      <c r="E16" s="186"/>
      <c r="F16" s="62">
        <f>SUM(F14:F15)</f>
        <v>66253</v>
      </c>
      <c r="G16" s="62">
        <f aca="true" t="shared" si="0" ref="G16:L16">SUM(G14:G15)</f>
        <v>64000</v>
      </c>
      <c r="H16" s="62">
        <f t="shared" si="0"/>
        <v>91000</v>
      </c>
      <c r="I16" s="62">
        <f t="shared" si="0"/>
        <v>91000</v>
      </c>
      <c r="J16" s="62">
        <f t="shared" si="0"/>
        <v>67107</v>
      </c>
      <c r="K16" s="62">
        <f t="shared" si="0"/>
        <v>54300</v>
      </c>
      <c r="L16" s="62">
        <f t="shared" si="0"/>
        <v>-12807</v>
      </c>
      <c r="N16" s="33" t="s">
        <v>40</v>
      </c>
    </row>
    <row r="17" spans="2:14" ht="13.5" thickBot="1">
      <c r="B17" s="57" t="s">
        <v>49</v>
      </c>
      <c r="C17" s="58"/>
      <c r="D17" s="66" t="s">
        <v>50</v>
      </c>
      <c r="E17" s="41"/>
      <c r="F17" s="42">
        <v>2287</v>
      </c>
      <c r="G17" s="42">
        <v>0</v>
      </c>
      <c r="H17" s="42">
        <v>0</v>
      </c>
      <c r="I17" s="42">
        <v>0</v>
      </c>
      <c r="J17" s="42">
        <v>467</v>
      </c>
      <c r="K17" s="42">
        <v>276</v>
      </c>
      <c r="L17" s="11">
        <f>+K17-J17</f>
        <v>-191</v>
      </c>
      <c r="N17" s="33" t="s">
        <v>40</v>
      </c>
    </row>
    <row r="18" spans="2:14" ht="13.5" thickBot="1">
      <c r="B18" s="43" t="s">
        <v>20</v>
      </c>
      <c r="C18" s="69"/>
      <c r="D18" s="190" t="s">
        <v>41</v>
      </c>
      <c r="E18" s="191"/>
      <c r="F18" s="13">
        <v>1114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1">
        <f>+K18-J18</f>
        <v>0</v>
      </c>
      <c r="N18" s="33" t="s">
        <v>40</v>
      </c>
    </row>
    <row r="19" spans="2:14" ht="13.5" customHeight="1" thickBot="1">
      <c r="B19" s="34" t="s">
        <v>39</v>
      </c>
      <c r="C19" s="70"/>
      <c r="D19" s="70"/>
      <c r="E19" s="45"/>
      <c r="F19" s="68">
        <f>+F16+F17+F18</f>
        <v>69654</v>
      </c>
      <c r="G19" s="68">
        <f aca="true" t="shared" si="1" ref="G19:L19">+G16+G17+G18</f>
        <v>64000</v>
      </c>
      <c r="H19" s="68">
        <f t="shared" si="1"/>
        <v>91000</v>
      </c>
      <c r="I19" s="68">
        <f t="shared" si="1"/>
        <v>91000</v>
      </c>
      <c r="J19" s="68">
        <f t="shared" si="1"/>
        <v>67574</v>
      </c>
      <c r="K19" s="68">
        <f t="shared" si="1"/>
        <v>54576</v>
      </c>
      <c r="L19" s="68">
        <f t="shared" si="1"/>
        <v>-12998</v>
      </c>
      <c r="N19" s="33" t="s">
        <v>40</v>
      </c>
    </row>
    <row r="20" ht="12.75">
      <c r="N20" s="33" t="s">
        <v>40</v>
      </c>
    </row>
    <row r="21" ht="16.5" customHeight="1">
      <c r="N21" s="33" t="s">
        <v>40</v>
      </c>
    </row>
    <row r="22" spans="2:14" ht="12.75">
      <c r="B22" s="81"/>
      <c r="C22" s="82"/>
      <c r="D22" s="82"/>
      <c r="E22" s="83"/>
      <c r="F22" s="84" t="s">
        <v>8</v>
      </c>
      <c r="G22" s="85"/>
      <c r="H22" s="76"/>
      <c r="I22" s="77"/>
      <c r="J22" s="26"/>
      <c r="K22" s="26"/>
      <c r="N22" s="33" t="s">
        <v>40</v>
      </c>
    </row>
    <row r="23" spans="2:14" ht="12.75">
      <c r="B23" s="86" t="s">
        <v>52</v>
      </c>
      <c r="C23" s="87"/>
      <c r="D23" s="87"/>
      <c r="E23" s="88"/>
      <c r="F23" s="84" t="s">
        <v>22</v>
      </c>
      <c r="G23" s="85"/>
      <c r="H23" s="76"/>
      <c r="I23" s="77"/>
      <c r="J23" s="26"/>
      <c r="K23" s="26"/>
      <c r="N23" s="33" t="s">
        <v>40</v>
      </c>
    </row>
    <row r="24" spans="2:14" ht="12.75">
      <c r="B24" s="89"/>
      <c r="C24" s="90"/>
      <c r="D24" s="90"/>
      <c r="E24" s="91"/>
      <c r="F24" s="84" t="s">
        <v>23</v>
      </c>
      <c r="G24" s="85" t="s">
        <v>198</v>
      </c>
      <c r="H24" s="76"/>
      <c r="I24" s="77"/>
      <c r="J24" s="26"/>
      <c r="K24" s="26"/>
      <c r="N24" s="33" t="s">
        <v>40</v>
      </c>
    </row>
    <row r="25" ht="12.75">
      <c r="N25" s="33" t="s">
        <v>40</v>
      </c>
    </row>
    <row r="26" ht="12.75">
      <c r="N26" s="33" t="s">
        <v>40</v>
      </c>
    </row>
    <row r="27" ht="12.75">
      <c r="N27" s="33" t="s">
        <v>40</v>
      </c>
    </row>
    <row r="28" ht="12.75">
      <c r="N28" s="33" t="s">
        <v>40</v>
      </c>
    </row>
    <row r="29" ht="12.75">
      <c r="N29" s="33" t="s">
        <v>40</v>
      </c>
    </row>
    <row r="30" ht="12.75" customHeight="1">
      <c r="N30" s="33" t="s">
        <v>40</v>
      </c>
    </row>
    <row r="31" ht="12.75">
      <c r="N31" s="33" t="s">
        <v>40</v>
      </c>
    </row>
    <row r="32" ht="12.75">
      <c r="N32" s="33" t="s">
        <v>40</v>
      </c>
    </row>
    <row r="33" ht="12.75">
      <c r="N33" s="33" t="s">
        <v>40</v>
      </c>
    </row>
    <row r="34" ht="12.75">
      <c r="N34" s="33" t="s">
        <v>40</v>
      </c>
    </row>
    <row r="35" ht="12.75">
      <c r="N35" s="33" t="s">
        <v>40</v>
      </c>
    </row>
    <row r="36" ht="12.75">
      <c r="N36" s="35"/>
    </row>
    <row r="37" ht="12.75">
      <c r="N37" s="35"/>
    </row>
    <row r="38" ht="12.75">
      <c r="N38" s="35"/>
    </row>
  </sheetData>
  <sheetProtection/>
  <mergeCells count="7">
    <mergeCell ref="C16:E16"/>
    <mergeCell ref="C15:E15"/>
    <mergeCell ref="D18:E18"/>
    <mergeCell ref="C6:H6"/>
    <mergeCell ref="C8:H8"/>
    <mergeCell ref="F9:L9"/>
    <mergeCell ref="C14:E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6"/>
  <sheetViews>
    <sheetView zoomScalePageLayoutView="0" workbookViewId="0" topLeftCell="A1">
      <selection activeCell="B2" sqref="B2:L35"/>
    </sheetView>
  </sheetViews>
  <sheetFormatPr defaultColWidth="9.140625" defaultRowHeight="12.75"/>
  <cols>
    <col min="2" max="2" width="10.57421875" style="0" customWidth="1"/>
    <col min="5" max="5" width="8.421875" style="0" customWidth="1"/>
    <col min="6" max="6" width="11.421875" style="0" customWidth="1"/>
    <col min="7" max="7" width="10.7109375" style="0" customWidth="1"/>
    <col min="8" max="8" width="12.28125" style="0" customWidth="1"/>
    <col min="9" max="9" width="13.421875" style="0" customWidth="1"/>
    <col min="10" max="10" width="14.57421875" style="0" customWidth="1"/>
    <col min="11" max="11" width="10.8515625" style="0" customWidth="1"/>
    <col min="12" max="12" width="10.00390625" style="0" bestFit="1" customWidth="1"/>
  </cols>
  <sheetData>
    <row r="2" ht="12.75" customHeight="1">
      <c r="B2" s="1" t="s">
        <v>69</v>
      </c>
    </row>
    <row r="3" spans="2:12" ht="13.5" thickBot="1">
      <c r="B3" s="2"/>
      <c r="C3" s="3"/>
      <c r="D3" s="3"/>
      <c r="E3" s="3"/>
      <c r="F3" s="4"/>
      <c r="G3" s="3"/>
      <c r="H3" s="3"/>
      <c r="J3" s="54"/>
      <c r="K3" s="54" t="s">
        <v>42</v>
      </c>
      <c r="L3" s="32"/>
    </row>
    <row r="4" spans="2:12" ht="12.75">
      <c r="B4" s="118"/>
      <c r="C4" s="119"/>
      <c r="D4" s="119"/>
      <c r="E4" s="119"/>
      <c r="F4" s="120"/>
      <c r="G4" s="119"/>
      <c r="H4" s="119"/>
      <c r="I4" s="121"/>
      <c r="J4" s="121"/>
      <c r="K4" s="121"/>
      <c r="L4" s="122"/>
    </row>
    <row r="5" spans="2:12" ht="12" customHeight="1">
      <c r="B5" s="140" t="s">
        <v>43</v>
      </c>
      <c r="C5" s="201">
        <v>10555001</v>
      </c>
      <c r="D5" s="202"/>
      <c r="E5" s="202"/>
      <c r="F5" s="202"/>
      <c r="G5" s="202"/>
      <c r="H5" s="203"/>
      <c r="I5" s="141" t="s">
        <v>44</v>
      </c>
      <c r="J5" s="142"/>
      <c r="K5" s="142"/>
      <c r="L5" s="143"/>
    </row>
    <row r="6" spans="2:12" ht="12.75">
      <c r="B6" s="147" t="s">
        <v>1</v>
      </c>
      <c r="C6" s="201">
        <v>9820</v>
      </c>
      <c r="D6" s="202"/>
      <c r="E6" s="202"/>
      <c r="F6" s="202"/>
      <c r="G6" s="202"/>
      <c r="H6" s="203"/>
      <c r="I6" s="144" t="s">
        <v>2</v>
      </c>
      <c r="J6" s="145"/>
      <c r="K6" s="145"/>
      <c r="L6" s="146" t="s">
        <v>36</v>
      </c>
    </row>
    <row r="7" spans="2:12" ht="12.75">
      <c r="B7" s="149"/>
      <c r="C7" s="127"/>
      <c r="D7" s="127"/>
      <c r="E7" s="127"/>
      <c r="F7" s="195" t="s">
        <v>53</v>
      </c>
      <c r="G7" s="196"/>
      <c r="H7" s="196"/>
      <c r="I7" s="196"/>
      <c r="J7" s="196"/>
      <c r="K7" s="196"/>
      <c r="L7" s="197"/>
    </row>
    <row r="8" spans="2:12" ht="12.75">
      <c r="B8" s="150"/>
      <c r="C8" s="127" t="s">
        <v>25</v>
      </c>
      <c r="D8" s="127"/>
      <c r="E8" s="127"/>
      <c r="F8" s="128" t="s">
        <v>3</v>
      </c>
      <c r="G8" s="128" t="s">
        <v>4</v>
      </c>
      <c r="H8" s="128" t="s">
        <v>5</v>
      </c>
      <c r="I8" s="128" t="s">
        <v>6</v>
      </c>
      <c r="J8" s="129" t="s">
        <v>61</v>
      </c>
      <c r="K8" s="129" t="s">
        <v>64</v>
      </c>
      <c r="L8" s="130" t="s">
        <v>67</v>
      </c>
    </row>
    <row r="9" spans="2:12" ht="12.75">
      <c r="B9" s="151" t="s">
        <v>70</v>
      </c>
      <c r="C9" s="132" t="s">
        <v>45</v>
      </c>
      <c r="D9" s="132"/>
      <c r="E9" s="132"/>
      <c r="F9" s="133" t="s">
        <v>54</v>
      </c>
      <c r="G9" s="133" t="s">
        <v>26</v>
      </c>
      <c r="H9" s="133" t="s">
        <v>57</v>
      </c>
      <c r="I9" s="133" t="s">
        <v>59</v>
      </c>
      <c r="J9" s="134" t="s">
        <v>196</v>
      </c>
      <c r="K9" s="134" t="s">
        <v>197</v>
      </c>
      <c r="L9" s="135" t="s">
        <v>7</v>
      </c>
    </row>
    <row r="10" spans="2:12" ht="12.75">
      <c r="B10" s="148"/>
      <c r="C10" s="132"/>
      <c r="D10" s="132"/>
      <c r="E10" s="132"/>
      <c r="F10" s="133" t="s">
        <v>55</v>
      </c>
      <c r="G10" s="133"/>
      <c r="H10" s="133" t="s">
        <v>58</v>
      </c>
      <c r="I10" s="133" t="s">
        <v>60</v>
      </c>
      <c r="J10" s="134" t="s">
        <v>63</v>
      </c>
      <c r="K10" s="134" t="s">
        <v>66</v>
      </c>
      <c r="L10" s="134"/>
    </row>
    <row r="11" spans="2:12" ht="12.75">
      <c r="B11" s="148"/>
      <c r="C11" s="137"/>
      <c r="D11" s="138"/>
      <c r="E11" s="139"/>
      <c r="F11" s="133" t="s">
        <v>187</v>
      </c>
      <c r="G11" s="133" t="s">
        <v>56</v>
      </c>
      <c r="H11" s="133" t="s">
        <v>56</v>
      </c>
      <c r="I11" s="133" t="s">
        <v>56</v>
      </c>
      <c r="J11" s="133" t="s">
        <v>62</v>
      </c>
      <c r="K11" s="133" t="s">
        <v>65</v>
      </c>
      <c r="L11" s="133"/>
    </row>
    <row r="12" spans="2:12" ht="12.75">
      <c r="B12" s="67" t="s">
        <v>71</v>
      </c>
      <c r="C12" s="198" t="s">
        <v>9</v>
      </c>
      <c r="D12" s="204"/>
      <c r="E12" s="205"/>
      <c r="F12" s="104">
        <v>31857</v>
      </c>
      <c r="G12" s="104">
        <v>28274</v>
      </c>
      <c r="H12" s="104">
        <v>32274</v>
      </c>
      <c r="I12" s="104">
        <v>32274</v>
      </c>
      <c r="J12" s="104">
        <v>27954</v>
      </c>
      <c r="K12" s="104">
        <v>27118</v>
      </c>
      <c r="L12" s="11">
        <f>+K12-J12</f>
        <v>-836</v>
      </c>
    </row>
    <row r="13" spans="2:12" ht="12.75">
      <c r="B13" s="67" t="s">
        <v>72</v>
      </c>
      <c r="C13" s="56" t="s">
        <v>85</v>
      </c>
      <c r="D13" s="92"/>
      <c r="E13" s="93"/>
      <c r="F13" s="104">
        <v>3950</v>
      </c>
      <c r="G13" s="104">
        <v>3726</v>
      </c>
      <c r="H13" s="104">
        <v>4726</v>
      </c>
      <c r="I13" s="104">
        <v>4726</v>
      </c>
      <c r="J13" s="104">
        <v>3230</v>
      </c>
      <c r="K13" s="104">
        <v>2953</v>
      </c>
      <c r="L13" s="11">
        <f aca="true" t="shared" si="0" ref="L13:L31">+K13-J13</f>
        <v>-277</v>
      </c>
    </row>
    <row r="14" spans="2:12" ht="12.75">
      <c r="B14" s="67" t="s">
        <v>73</v>
      </c>
      <c r="C14" s="56" t="s">
        <v>86</v>
      </c>
      <c r="D14" s="92"/>
      <c r="E14" s="93"/>
      <c r="F14" s="104">
        <v>12172</v>
      </c>
      <c r="G14" s="104">
        <v>20000</v>
      </c>
      <c r="H14" s="104">
        <v>27000</v>
      </c>
      <c r="I14" s="104">
        <v>27000</v>
      </c>
      <c r="J14" s="104">
        <v>16723</v>
      </c>
      <c r="K14" s="104">
        <v>7349</v>
      </c>
      <c r="L14" s="11">
        <f t="shared" si="0"/>
        <v>-9374</v>
      </c>
    </row>
    <row r="15" spans="2:12" ht="12.75">
      <c r="B15" s="67" t="s">
        <v>74</v>
      </c>
      <c r="C15" s="56" t="s">
        <v>10</v>
      </c>
      <c r="D15" s="92"/>
      <c r="E15" s="93"/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1">
        <f t="shared" si="0"/>
        <v>0</v>
      </c>
    </row>
    <row r="16" spans="2:12" ht="12.75">
      <c r="B16" s="67" t="s">
        <v>75</v>
      </c>
      <c r="C16" s="198" t="s">
        <v>11</v>
      </c>
      <c r="D16" s="204"/>
      <c r="E16" s="205"/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1">
        <f t="shared" si="0"/>
        <v>0</v>
      </c>
    </row>
    <row r="17" spans="2:12" ht="12.75">
      <c r="B17" s="67" t="s">
        <v>76</v>
      </c>
      <c r="C17" s="198" t="s">
        <v>12</v>
      </c>
      <c r="D17" s="204"/>
      <c r="E17" s="205"/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1">
        <f t="shared" si="0"/>
        <v>0</v>
      </c>
    </row>
    <row r="18" spans="2:12" ht="12.75">
      <c r="B18" s="67" t="s">
        <v>77</v>
      </c>
      <c r="C18" s="198" t="s">
        <v>13</v>
      </c>
      <c r="D18" s="204"/>
      <c r="E18" s="205"/>
      <c r="F18" s="104">
        <v>11496</v>
      </c>
      <c r="G18" s="104">
        <v>11000</v>
      </c>
      <c r="H18" s="104">
        <v>25000</v>
      </c>
      <c r="I18" s="104">
        <v>25000</v>
      </c>
      <c r="J18" s="104">
        <v>17200</v>
      </c>
      <c r="K18" s="104">
        <v>16779</v>
      </c>
      <c r="L18" s="11">
        <f t="shared" si="0"/>
        <v>-421</v>
      </c>
    </row>
    <row r="19" spans="2:12" ht="12.75">
      <c r="B19" s="94" t="s">
        <v>14</v>
      </c>
      <c r="C19" s="65" t="s">
        <v>80</v>
      </c>
      <c r="D19" s="60"/>
      <c r="E19" s="61"/>
      <c r="F19" s="104">
        <f>SUM(F12:F18)</f>
        <v>59475</v>
      </c>
      <c r="G19" s="104">
        <f aca="true" t="shared" si="1" ref="G19:L19">SUM(G12:G18)</f>
        <v>63000</v>
      </c>
      <c r="H19" s="104">
        <f t="shared" si="1"/>
        <v>89000</v>
      </c>
      <c r="I19" s="104">
        <f t="shared" si="1"/>
        <v>89000</v>
      </c>
      <c r="J19" s="104">
        <f t="shared" si="1"/>
        <v>65107</v>
      </c>
      <c r="K19" s="104">
        <f t="shared" si="1"/>
        <v>54199</v>
      </c>
      <c r="L19" s="104">
        <f t="shared" si="1"/>
        <v>-10908</v>
      </c>
    </row>
    <row r="20" spans="2:12" ht="12.75">
      <c r="B20" s="67" t="s">
        <v>78</v>
      </c>
      <c r="C20" s="198" t="s">
        <v>15</v>
      </c>
      <c r="D20" s="204"/>
      <c r="E20" s="205"/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1">
        <f t="shared" si="0"/>
        <v>0</v>
      </c>
    </row>
    <row r="21" spans="2:12" ht="12.75">
      <c r="B21" s="67" t="s">
        <v>79</v>
      </c>
      <c r="C21" s="198" t="s">
        <v>16</v>
      </c>
      <c r="D21" s="204"/>
      <c r="E21" s="205"/>
      <c r="F21" s="104">
        <v>6778</v>
      </c>
      <c r="G21" s="104">
        <v>1000</v>
      </c>
      <c r="H21" s="104">
        <v>2000</v>
      </c>
      <c r="I21" s="104">
        <v>2000</v>
      </c>
      <c r="J21" s="104">
        <v>2000</v>
      </c>
      <c r="K21" s="104">
        <v>101</v>
      </c>
      <c r="L21" s="11">
        <f t="shared" si="0"/>
        <v>-1899</v>
      </c>
    </row>
    <row r="22" spans="2:12" ht="12.75">
      <c r="B22" s="63">
        <v>232</v>
      </c>
      <c r="C22" s="198" t="s">
        <v>17</v>
      </c>
      <c r="D22" s="204"/>
      <c r="E22" s="205"/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1">
        <f t="shared" si="0"/>
        <v>0</v>
      </c>
    </row>
    <row r="23" spans="2:12" ht="12.75">
      <c r="B23" s="95" t="s">
        <v>14</v>
      </c>
      <c r="C23" s="60" t="s">
        <v>81</v>
      </c>
      <c r="D23" s="60"/>
      <c r="E23" s="61"/>
      <c r="F23" s="104">
        <f>SUM(F20:F22)</f>
        <v>6778</v>
      </c>
      <c r="G23" s="104">
        <f aca="true" t="shared" si="2" ref="G23:L23">SUM(G20:G22)</f>
        <v>1000</v>
      </c>
      <c r="H23" s="104">
        <f t="shared" si="2"/>
        <v>2000</v>
      </c>
      <c r="I23" s="104">
        <f t="shared" si="2"/>
        <v>2000</v>
      </c>
      <c r="J23" s="104">
        <f t="shared" si="2"/>
        <v>2000</v>
      </c>
      <c r="K23" s="104">
        <f t="shared" si="2"/>
        <v>101</v>
      </c>
      <c r="L23" s="104">
        <f t="shared" si="2"/>
        <v>-1899</v>
      </c>
    </row>
    <row r="24" spans="2:12" ht="13.5" thickBot="1">
      <c r="B24" s="59">
        <v>230</v>
      </c>
      <c r="C24" s="198" t="s">
        <v>15</v>
      </c>
      <c r="D24" s="204"/>
      <c r="E24" s="205"/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11">
        <f t="shared" si="0"/>
        <v>0</v>
      </c>
    </row>
    <row r="25" spans="2:12" ht="13.5" thickBot="1">
      <c r="B25" s="59">
        <v>231</v>
      </c>
      <c r="C25" s="198" t="s">
        <v>16</v>
      </c>
      <c r="D25" s="204"/>
      <c r="E25" s="205"/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11">
        <f t="shared" si="0"/>
        <v>0</v>
      </c>
    </row>
    <row r="26" spans="2:12" ht="13.5" thickBot="1">
      <c r="B26" s="59">
        <v>232</v>
      </c>
      <c r="C26" s="198" t="s">
        <v>17</v>
      </c>
      <c r="D26" s="204"/>
      <c r="E26" s="205"/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11">
        <f t="shared" si="0"/>
        <v>0</v>
      </c>
    </row>
    <row r="27" spans="2:12" ht="13.5" thickBot="1">
      <c r="B27" s="95" t="s">
        <v>14</v>
      </c>
      <c r="C27" s="46" t="s">
        <v>82</v>
      </c>
      <c r="D27" s="46"/>
      <c r="E27" s="47"/>
      <c r="F27" s="97">
        <f aca="true" t="shared" si="3" ref="F27:K27">SUM(F24:F26)</f>
        <v>0</v>
      </c>
      <c r="G27" s="97">
        <f t="shared" si="3"/>
        <v>0</v>
      </c>
      <c r="H27" s="97">
        <f t="shared" si="3"/>
        <v>0</v>
      </c>
      <c r="I27" s="97">
        <f t="shared" si="3"/>
        <v>0</v>
      </c>
      <c r="J27" s="97">
        <f t="shared" si="3"/>
        <v>0</v>
      </c>
      <c r="K27" s="97">
        <f t="shared" si="3"/>
        <v>0</v>
      </c>
      <c r="L27" s="11">
        <f t="shared" si="0"/>
        <v>0</v>
      </c>
    </row>
    <row r="28" spans="2:12" ht="13.5" thickBot="1">
      <c r="B28" s="64" t="s">
        <v>19</v>
      </c>
      <c r="C28" s="65" t="s">
        <v>18</v>
      </c>
      <c r="D28" s="60"/>
      <c r="E28" s="61"/>
      <c r="F28" s="97">
        <f>+F27+F23</f>
        <v>6778</v>
      </c>
      <c r="G28" s="97">
        <f aca="true" t="shared" si="4" ref="G28:L28">+G27+G23</f>
        <v>1000</v>
      </c>
      <c r="H28" s="97">
        <f t="shared" si="4"/>
        <v>2000</v>
      </c>
      <c r="I28" s="97">
        <f t="shared" si="4"/>
        <v>2000</v>
      </c>
      <c r="J28" s="97">
        <f t="shared" si="4"/>
        <v>2000</v>
      </c>
      <c r="K28" s="97">
        <f t="shared" si="4"/>
        <v>101</v>
      </c>
      <c r="L28" s="97">
        <f t="shared" si="4"/>
        <v>-1899</v>
      </c>
    </row>
    <row r="29" spans="2:12" ht="13.5" thickBot="1">
      <c r="B29" s="36" t="s">
        <v>189</v>
      </c>
      <c r="C29" s="98"/>
      <c r="D29" s="96"/>
      <c r="E29" s="99"/>
      <c r="F29" s="97">
        <f>+F19+F28</f>
        <v>66253</v>
      </c>
      <c r="G29" s="97">
        <f aca="true" t="shared" si="5" ref="G29:L29">+G19+G28</f>
        <v>64000</v>
      </c>
      <c r="H29" s="97">
        <f t="shared" si="5"/>
        <v>91000</v>
      </c>
      <c r="I29" s="97">
        <f t="shared" si="5"/>
        <v>91000</v>
      </c>
      <c r="J29" s="97">
        <f t="shared" si="5"/>
        <v>67107</v>
      </c>
      <c r="K29" s="97">
        <f t="shared" si="5"/>
        <v>54300</v>
      </c>
      <c r="L29" s="97">
        <f t="shared" si="5"/>
        <v>-12807</v>
      </c>
    </row>
    <row r="30" spans="2:12" ht="13.5" thickBot="1">
      <c r="B30" s="44" t="s">
        <v>49</v>
      </c>
      <c r="C30" s="70"/>
      <c r="D30" s="101" t="s">
        <v>50</v>
      </c>
      <c r="E30" s="40"/>
      <c r="F30" s="80">
        <v>2287</v>
      </c>
      <c r="G30" s="42">
        <v>0</v>
      </c>
      <c r="H30" s="42">
        <v>0</v>
      </c>
      <c r="I30" s="42">
        <v>0</v>
      </c>
      <c r="J30" s="42">
        <v>467</v>
      </c>
      <c r="K30" s="42">
        <v>276</v>
      </c>
      <c r="L30" s="11">
        <f t="shared" si="0"/>
        <v>-191</v>
      </c>
    </row>
    <row r="31" spans="2:12" ht="13.5" customHeight="1" thickBot="1">
      <c r="B31" s="57" t="s">
        <v>20</v>
      </c>
      <c r="C31" s="100"/>
      <c r="D31" s="206" t="s">
        <v>41</v>
      </c>
      <c r="E31" s="207"/>
      <c r="F31" s="13">
        <v>1114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1">
        <f t="shared" si="0"/>
        <v>0</v>
      </c>
    </row>
    <row r="32" spans="2:12" ht="13.5" customHeight="1" thickBot="1">
      <c r="B32" s="64" t="s">
        <v>83</v>
      </c>
      <c r="C32" s="70"/>
      <c r="D32" s="70"/>
      <c r="E32" s="45"/>
      <c r="F32" s="68">
        <f>+F19+F28+F30+F31</f>
        <v>69654</v>
      </c>
      <c r="G32" s="68">
        <f aca="true" t="shared" si="6" ref="G32:L32">+G19+G28+G30+G31</f>
        <v>64000</v>
      </c>
      <c r="H32" s="68">
        <f t="shared" si="6"/>
        <v>91000</v>
      </c>
      <c r="I32" s="68">
        <f t="shared" si="6"/>
        <v>91000</v>
      </c>
      <c r="J32" s="68">
        <f t="shared" si="6"/>
        <v>67574</v>
      </c>
      <c r="K32" s="68">
        <f t="shared" si="6"/>
        <v>54576</v>
      </c>
      <c r="L32" s="68">
        <f t="shared" si="6"/>
        <v>-12998</v>
      </c>
    </row>
    <row r="33" spans="2:11" ht="12.75" customHeight="1">
      <c r="B33" s="208" t="s">
        <v>21</v>
      </c>
      <c r="C33" s="14" t="s">
        <v>8</v>
      </c>
      <c r="D33" s="15" t="s">
        <v>37</v>
      </c>
      <c r="E33" s="16"/>
      <c r="F33" s="211" t="s">
        <v>84</v>
      </c>
      <c r="G33" s="15" t="s">
        <v>8</v>
      </c>
      <c r="H33" s="102" t="s">
        <v>37</v>
      </c>
      <c r="I33" s="103"/>
      <c r="J33" s="30"/>
      <c r="K33" s="26"/>
    </row>
    <row r="34" spans="2:11" ht="12.75">
      <c r="B34" s="209"/>
      <c r="C34" s="14" t="s">
        <v>22</v>
      </c>
      <c r="D34" s="15"/>
      <c r="E34" s="16"/>
      <c r="F34" s="212"/>
      <c r="G34" s="15" t="s">
        <v>22</v>
      </c>
      <c r="H34" s="102"/>
      <c r="I34" s="103"/>
      <c r="J34" s="30"/>
      <c r="K34" s="26"/>
    </row>
    <row r="35" spans="2:11" ht="12.75">
      <c r="B35" s="210"/>
      <c r="C35" s="14" t="s">
        <v>23</v>
      </c>
      <c r="D35" s="85" t="s">
        <v>198</v>
      </c>
      <c r="E35" s="18"/>
      <c r="F35" s="213"/>
      <c r="G35" s="15" t="s">
        <v>23</v>
      </c>
      <c r="H35" s="85" t="s">
        <v>198</v>
      </c>
      <c r="I35" s="18"/>
      <c r="J35" s="16" t="s">
        <v>24</v>
      </c>
      <c r="K35" s="26"/>
    </row>
    <row r="36" ht="25.5" customHeight="1"/>
    <row r="37" spans="2:11" ht="12.75" customHeight="1"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2:10" ht="12.75">
      <c r="B38" s="5"/>
      <c r="C38" s="5"/>
      <c r="D38" s="5"/>
      <c r="E38" s="5"/>
      <c r="F38" s="5"/>
      <c r="G38" s="5"/>
      <c r="H38" s="5"/>
      <c r="I38" s="5"/>
      <c r="J38" s="5"/>
    </row>
    <row r="39" spans="2:10" ht="12.75">
      <c r="B39" s="5"/>
      <c r="C39" s="5"/>
      <c r="D39" s="5"/>
      <c r="E39" s="5"/>
      <c r="F39" s="5"/>
      <c r="G39" s="5"/>
      <c r="H39" s="5"/>
      <c r="I39" s="5"/>
      <c r="J39" s="5"/>
    </row>
    <row r="40" spans="2:10" ht="12.75">
      <c r="B40" s="5"/>
      <c r="C40" s="5"/>
      <c r="D40" s="5"/>
      <c r="E40" s="5"/>
      <c r="F40" s="5"/>
      <c r="G40" s="5"/>
      <c r="H40" s="5"/>
      <c r="I40" s="5"/>
      <c r="J40" s="5"/>
    </row>
    <row r="41" spans="2:10" ht="12.75">
      <c r="B41" s="5"/>
      <c r="C41" s="5"/>
      <c r="D41" s="5"/>
      <c r="E41" s="5"/>
      <c r="F41" s="5"/>
      <c r="G41" s="5"/>
      <c r="H41" s="5"/>
      <c r="I41" s="5"/>
      <c r="J41" s="5"/>
    </row>
    <row r="42" spans="2:10" ht="12.75">
      <c r="B42" s="5"/>
      <c r="C42" s="5"/>
      <c r="D42" s="5"/>
      <c r="E42" s="5"/>
      <c r="F42" s="5"/>
      <c r="G42" s="5"/>
      <c r="H42" s="5"/>
      <c r="I42" s="5"/>
      <c r="J42" s="5"/>
    </row>
    <row r="43" spans="2:10" ht="12.75">
      <c r="B43" s="5"/>
      <c r="C43" s="5"/>
      <c r="D43" s="5"/>
      <c r="E43" s="5"/>
      <c r="F43" s="5"/>
      <c r="G43" s="5"/>
      <c r="H43" s="5"/>
      <c r="I43" s="5"/>
      <c r="J43" s="5"/>
    </row>
    <row r="44" spans="2:10" ht="12.75">
      <c r="B44" s="5"/>
      <c r="C44" s="5"/>
      <c r="D44" s="5"/>
      <c r="E44" s="5"/>
      <c r="F44" s="5"/>
      <c r="G44" s="5"/>
      <c r="H44" s="5"/>
      <c r="I44" s="5"/>
      <c r="J44" s="5"/>
    </row>
    <row r="45" spans="2:10" ht="12.75">
      <c r="B45" s="5"/>
      <c r="C45" s="5"/>
      <c r="D45" s="5"/>
      <c r="E45" s="5"/>
      <c r="F45" s="5"/>
      <c r="G45" s="5"/>
      <c r="H45" s="5"/>
      <c r="I45" s="5"/>
      <c r="J45" s="5"/>
    </row>
    <row r="46" spans="2:10" ht="12.75">
      <c r="B46" s="5"/>
      <c r="C46" s="5"/>
      <c r="D46" s="5"/>
      <c r="E46" s="5"/>
      <c r="F46" s="5"/>
      <c r="G46" s="5"/>
      <c r="H46" s="5"/>
      <c r="I46" s="5"/>
      <c r="J46" s="5"/>
    </row>
    <row r="47" spans="2:10" ht="12.75">
      <c r="B47" s="5"/>
      <c r="C47" s="5"/>
      <c r="D47" s="5"/>
      <c r="E47" s="5"/>
      <c r="F47" s="5"/>
      <c r="G47" s="5"/>
      <c r="H47" s="5"/>
      <c r="I47" s="5"/>
      <c r="J47" s="5"/>
    </row>
    <row r="48" spans="2:10" ht="12.75">
      <c r="B48" s="5"/>
      <c r="C48" s="5"/>
      <c r="D48" s="5"/>
      <c r="E48" s="5"/>
      <c r="F48" s="5"/>
      <c r="G48" s="5"/>
      <c r="H48" s="5"/>
      <c r="I48" s="5"/>
      <c r="J48" s="5"/>
    </row>
    <row r="49" spans="2:10" ht="12.75">
      <c r="B49" s="5"/>
      <c r="C49" s="5"/>
      <c r="D49" s="5"/>
      <c r="E49" s="5"/>
      <c r="F49" s="5"/>
      <c r="G49" s="5"/>
      <c r="H49" s="5"/>
      <c r="I49" s="5"/>
      <c r="J49" s="5"/>
    </row>
    <row r="50" spans="2:10" ht="12.75">
      <c r="B50" s="5"/>
      <c r="C50" s="5"/>
      <c r="D50" s="5"/>
      <c r="E50" s="5"/>
      <c r="F50" s="5"/>
      <c r="G50" s="5"/>
      <c r="H50" s="5"/>
      <c r="I50" s="5"/>
      <c r="J50" s="5"/>
    </row>
    <row r="51" spans="2:10" ht="12.75">
      <c r="B51" s="5"/>
      <c r="C51" s="5"/>
      <c r="D51" s="5"/>
      <c r="E51" s="5"/>
      <c r="F51" s="5"/>
      <c r="G51" s="5"/>
      <c r="H51" s="5"/>
      <c r="I51" s="5"/>
      <c r="J51" s="5"/>
    </row>
    <row r="52" spans="2:10" ht="12.75">
      <c r="B52" s="5"/>
      <c r="C52" s="5"/>
      <c r="D52" s="5"/>
      <c r="E52" s="5"/>
      <c r="F52" s="5"/>
      <c r="G52" s="5"/>
      <c r="H52" s="5"/>
      <c r="I52" s="5"/>
      <c r="J52" s="5"/>
    </row>
    <row r="53" spans="2:10" ht="12.75">
      <c r="B53" s="5"/>
      <c r="C53" s="5"/>
      <c r="D53" s="5"/>
      <c r="E53" s="5"/>
      <c r="F53" s="5"/>
      <c r="G53" s="5"/>
      <c r="H53" s="5"/>
      <c r="I53" s="5"/>
      <c r="J53" s="5"/>
    </row>
    <row r="54" spans="2:10" ht="12.75">
      <c r="B54" s="5"/>
      <c r="C54" s="5"/>
      <c r="D54" s="5"/>
      <c r="E54" s="5"/>
      <c r="F54" s="5"/>
      <c r="G54" s="5"/>
      <c r="H54" s="5"/>
      <c r="I54" s="5"/>
      <c r="J54" s="5"/>
    </row>
    <row r="55" spans="2:10" ht="12.75">
      <c r="B55" s="5"/>
      <c r="C55" s="5"/>
      <c r="D55" s="5"/>
      <c r="E55" s="5"/>
      <c r="F55" s="5"/>
      <c r="G55" s="5"/>
      <c r="H55" s="5"/>
      <c r="I55" s="5"/>
      <c r="J55" s="5"/>
    </row>
    <row r="56" spans="2:10" ht="12.75">
      <c r="B56" s="5"/>
      <c r="C56" s="5"/>
      <c r="D56" s="5"/>
      <c r="E56" s="5"/>
      <c r="F56" s="5"/>
      <c r="G56" s="5"/>
      <c r="H56" s="5"/>
      <c r="I56" s="5"/>
      <c r="J56" s="5"/>
    </row>
    <row r="57" spans="2:10" ht="12.75">
      <c r="B57" s="5"/>
      <c r="C57" s="5"/>
      <c r="D57" s="5"/>
      <c r="E57" s="5"/>
      <c r="F57" s="5"/>
      <c r="G57" s="5"/>
      <c r="H57" s="5"/>
      <c r="I57" s="5"/>
      <c r="J57" s="5"/>
    </row>
    <row r="58" spans="2:10" ht="12.75">
      <c r="B58" s="5"/>
      <c r="C58" s="5"/>
      <c r="D58" s="5"/>
      <c r="E58" s="5"/>
      <c r="F58" s="5"/>
      <c r="G58" s="5"/>
      <c r="H58" s="5"/>
      <c r="I58" s="5"/>
      <c r="J58" s="5"/>
    </row>
    <row r="59" spans="2:10" ht="12.75">
      <c r="B59" s="5"/>
      <c r="C59" s="5"/>
      <c r="D59" s="5"/>
      <c r="E59" s="5"/>
      <c r="F59" s="5"/>
      <c r="G59" s="5"/>
      <c r="H59" s="5"/>
      <c r="I59" s="5"/>
      <c r="J59" s="5"/>
    </row>
    <row r="60" spans="2:10" ht="12.75">
      <c r="B60" s="5"/>
      <c r="C60" s="5"/>
      <c r="D60" s="5"/>
      <c r="E60" s="5"/>
      <c r="F60" s="5"/>
      <c r="G60" s="5"/>
      <c r="H60" s="5"/>
      <c r="I60" s="5"/>
      <c r="J60" s="5"/>
    </row>
    <row r="61" spans="2:10" ht="12.75">
      <c r="B61" s="5"/>
      <c r="C61" s="5"/>
      <c r="D61" s="5"/>
      <c r="E61" s="5"/>
      <c r="F61" s="5"/>
      <c r="G61" s="5"/>
      <c r="H61" s="5"/>
      <c r="I61" s="5"/>
      <c r="J61" s="5"/>
    </row>
    <row r="62" spans="2:10" ht="12.75">
      <c r="B62" s="5"/>
      <c r="C62" s="5"/>
      <c r="D62" s="5"/>
      <c r="E62" s="5"/>
      <c r="F62" s="5"/>
      <c r="G62" s="5"/>
      <c r="H62" s="5"/>
      <c r="I62" s="5"/>
      <c r="J62" s="5"/>
    </row>
    <row r="63" spans="2:10" ht="12.75">
      <c r="B63" s="5"/>
      <c r="C63" s="5"/>
      <c r="D63" s="5"/>
      <c r="E63" s="5"/>
      <c r="F63" s="5"/>
      <c r="G63" s="5"/>
      <c r="H63" s="5"/>
      <c r="I63" s="5"/>
      <c r="J63" s="5"/>
    </row>
    <row r="64" spans="2:10" ht="12.75">
      <c r="B64" s="5"/>
      <c r="C64" s="5"/>
      <c r="D64" s="5"/>
      <c r="E64" s="5"/>
      <c r="F64" s="5"/>
      <c r="G64" s="5"/>
      <c r="H64" s="5"/>
      <c r="I64" s="5"/>
      <c r="J64" s="5"/>
    </row>
    <row r="65" spans="2:10" ht="12.75">
      <c r="B65" s="5"/>
      <c r="C65" s="5"/>
      <c r="D65" s="5"/>
      <c r="E65" s="5"/>
      <c r="F65" s="5"/>
      <c r="G65" s="5"/>
      <c r="H65" s="5"/>
      <c r="I65" s="5"/>
      <c r="J65" s="5"/>
    </row>
    <row r="66" spans="2:10" ht="12.75">
      <c r="B66" s="5"/>
      <c r="C66" s="5"/>
      <c r="D66" s="5"/>
      <c r="E66" s="5"/>
      <c r="F66" s="5"/>
      <c r="G66" s="5"/>
      <c r="H66" s="5"/>
      <c r="I66" s="5"/>
      <c r="J66" s="5"/>
    </row>
  </sheetData>
  <sheetProtection/>
  <mergeCells count="16">
    <mergeCell ref="C24:E24"/>
    <mergeCell ref="C22:E22"/>
    <mergeCell ref="C20:E20"/>
    <mergeCell ref="C21:E21"/>
    <mergeCell ref="C25:E25"/>
    <mergeCell ref="C26:E26"/>
    <mergeCell ref="C5:H5"/>
    <mergeCell ref="C6:H6"/>
    <mergeCell ref="F7:L7"/>
    <mergeCell ref="C12:E12"/>
    <mergeCell ref="D31:E31"/>
    <mergeCell ref="B33:B35"/>
    <mergeCell ref="F33:F35"/>
    <mergeCell ref="C16:E16"/>
    <mergeCell ref="C17:E17"/>
    <mergeCell ref="C18:E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421875" style="0" customWidth="1"/>
    <col min="2" max="2" width="11.140625" style="0" customWidth="1"/>
    <col min="3" max="3" width="25.00390625" style="0" customWidth="1"/>
    <col min="4" max="4" width="18.28125" style="0" customWidth="1"/>
    <col min="5" max="5" width="12.8515625" style="0" customWidth="1"/>
    <col min="6" max="6" width="12.140625" style="0" customWidth="1"/>
    <col min="7" max="7" width="12.7109375" style="0" customWidth="1"/>
    <col min="8" max="8" width="11.7109375" style="0" customWidth="1"/>
    <col min="9" max="9" width="11.421875" style="0" customWidth="1"/>
    <col min="10" max="10" width="13.140625" style="0" customWidth="1"/>
    <col min="11" max="11" width="9.140625" style="0" customWidth="1"/>
    <col min="12" max="12" width="10.57421875" style="0" customWidth="1"/>
    <col min="13" max="13" width="10.421875" style="0" customWidth="1"/>
    <col min="14" max="14" width="11.57421875" style="0" customWidth="1"/>
    <col min="15" max="15" width="13.140625" style="0" customWidth="1"/>
    <col min="16" max="16" width="13.28125" style="0" customWidth="1"/>
    <col min="17" max="17" width="8.8515625" style="0" customWidth="1"/>
    <col min="20" max="20" width="15.00390625" style="0" customWidth="1"/>
    <col min="22" max="22" width="17.421875" style="0" customWidth="1"/>
  </cols>
  <sheetData>
    <row r="1" ht="13.5" customHeight="1">
      <c r="A1" s="1" t="s">
        <v>140</v>
      </c>
    </row>
    <row r="2" spans="1:5" ht="12.75">
      <c r="A2" s="37" t="s">
        <v>167</v>
      </c>
      <c r="B2" s="75"/>
      <c r="C2" s="77"/>
      <c r="D2" s="37" t="s">
        <v>106</v>
      </c>
      <c r="E2" s="37">
        <v>1055001</v>
      </c>
    </row>
    <row r="3" spans="1:5" ht="12.75">
      <c r="A3" s="37" t="s">
        <v>1</v>
      </c>
      <c r="B3" s="75" t="s">
        <v>168</v>
      </c>
      <c r="C3" s="77"/>
      <c r="D3" s="37" t="s">
        <v>107</v>
      </c>
      <c r="E3" s="37">
        <v>9820</v>
      </c>
    </row>
    <row r="4" spans="1:20" ht="12.75">
      <c r="A4" s="38"/>
      <c r="B4" s="85" t="s">
        <v>42</v>
      </c>
      <c r="C4" s="105"/>
      <c r="D4" s="38"/>
      <c r="E4" s="38"/>
      <c r="F4" s="38"/>
      <c r="G4" s="38" t="s">
        <v>108</v>
      </c>
      <c r="H4" s="38"/>
      <c r="I4" s="38"/>
      <c r="J4" s="38" t="s">
        <v>109</v>
      </c>
      <c r="K4" s="115"/>
      <c r="L4" s="38"/>
      <c r="M4" s="38" t="s">
        <v>110</v>
      </c>
      <c r="N4" s="38"/>
      <c r="O4" s="38"/>
      <c r="P4" s="38" t="s">
        <v>111</v>
      </c>
      <c r="Q4" s="85" t="s">
        <v>112</v>
      </c>
      <c r="R4" s="106"/>
      <c r="S4" s="105"/>
      <c r="T4" s="38" t="s">
        <v>27</v>
      </c>
    </row>
    <row r="5" spans="1:20" ht="12.75">
      <c r="A5" s="107"/>
      <c r="B5" s="111" t="s">
        <v>113</v>
      </c>
      <c r="C5" s="71"/>
      <c r="D5" s="112" t="s">
        <v>115</v>
      </c>
      <c r="E5" s="112" t="s">
        <v>117</v>
      </c>
      <c r="F5" s="112" t="s">
        <v>118</v>
      </c>
      <c r="G5" s="112" t="s">
        <v>121</v>
      </c>
      <c r="H5" s="112" t="s">
        <v>122</v>
      </c>
      <c r="I5" s="112" t="s">
        <v>124</v>
      </c>
      <c r="J5" s="111" t="s">
        <v>121</v>
      </c>
      <c r="K5" s="112" t="s">
        <v>126</v>
      </c>
      <c r="L5" s="112" t="s">
        <v>128</v>
      </c>
      <c r="M5" s="112" t="s">
        <v>121</v>
      </c>
      <c r="N5" s="112" t="s">
        <v>130</v>
      </c>
      <c r="O5" s="112" t="s">
        <v>132</v>
      </c>
      <c r="P5" s="112" t="s">
        <v>121</v>
      </c>
      <c r="Q5" s="107"/>
      <c r="R5" s="107"/>
      <c r="S5" s="107"/>
      <c r="T5" s="107"/>
    </row>
    <row r="6" spans="1:20" ht="12.75">
      <c r="A6" s="110" t="s">
        <v>0</v>
      </c>
      <c r="B6" s="74" t="s">
        <v>114</v>
      </c>
      <c r="C6" s="72"/>
      <c r="D6" s="110" t="s">
        <v>116</v>
      </c>
      <c r="E6" s="110" t="s">
        <v>119</v>
      </c>
      <c r="F6" s="110" t="s">
        <v>119</v>
      </c>
      <c r="G6" s="110" t="s">
        <v>119</v>
      </c>
      <c r="H6" s="110" t="s">
        <v>220</v>
      </c>
      <c r="I6" s="110" t="s">
        <v>220</v>
      </c>
      <c r="J6" s="74" t="s">
        <v>125</v>
      </c>
      <c r="K6" s="110" t="s">
        <v>127</v>
      </c>
      <c r="L6" s="110" t="s">
        <v>127</v>
      </c>
      <c r="M6" s="110" t="s">
        <v>125</v>
      </c>
      <c r="N6" s="110" t="s">
        <v>131</v>
      </c>
      <c r="O6" s="110" t="s">
        <v>131</v>
      </c>
      <c r="P6" s="110" t="s">
        <v>133</v>
      </c>
      <c r="Q6" s="110" t="s">
        <v>134</v>
      </c>
      <c r="R6" s="110" t="s">
        <v>135</v>
      </c>
      <c r="S6" s="110" t="s">
        <v>136</v>
      </c>
      <c r="T6" s="108"/>
    </row>
    <row r="7" spans="1:20" ht="12.75">
      <c r="A7" s="109"/>
      <c r="B7" s="116"/>
      <c r="C7" s="72"/>
      <c r="D7" s="109"/>
      <c r="E7" s="113" t="s">
        <v>120</v>
      </c>
      <c r="F7" s="113" t="s">
        <v>120</v>
      </c>
      <c r="G7" s="113" t="s">
        <v>120</v>
      </c>
      <c r="H7" s="113" t="s">
        <v>123</v>
      </c>
      <c r="I7" s="113" t="s">
        <v>123</v>
      </c>
      <c r="J7" s="114" t="s">
        <v>224</v>
      </c>
      <c r="K7" s="113" t="s">
        <v>222</v>
      </c>
      <c r="L7" s="113" t="s">
        <v>221</v>
      </c>
      <c r="M7" s="113" t="s">
        <v>129</v>
      </c>
      <c r="N7" s="113" t="s">
        <v>229</v>
      </c>
      <c r="O7" s="113" t="s">
        <v>223</v>
      </c>
      <c r="P7" s="113" t="s">
        <v>223</v>
      </c>
      <c r="Q7" s="109"/>
      <c r="R7" s="109"/>
      <c r="S7" s="109"/>
      <c r="T7" s="109"/>
    </row>
    <row r="8" spans="1:20" ht="68.25" customHeight="1">
      <c r="A8" s="75" t="s">
        <v>169</v>
      </c>
      <c r="B8" s="216" t="s">
        <v>199</v>
      </c>
      <c r="C8" s="217"/>
      <c r="D8" s="152"/>
      <c r="E8" s="25">
        <f>+E9+E10+E11</f>
        <v>56</v>
      </c>
      <c r="F8" s="25">
        <f>+F9+F10+F11</f>
        <v>39236</v>
      </c>
      <c r="G8" s="154">
        <f>+F8/E8</f>
        <v>700.6428571428571</v>
      </c>
      <c r="H8" s="25">
        <f>+H9+H10+H11</f>
        <v>41</v>
      </c>
      <c r="I8" s="25">
        <f>+I9+I10+I11</f>
        <v>37766</v>
      </c>
      <c r="J8" s="154">
        <f>+I8/H8</f>
        <v>921.1219512195122</v>
      </c>
      <c r="K8" s="25">
        <f>+K9+K10+K11</f>
        <v>41</v>
      </c>
      <c r="L8" s="25">
        <f>+L9+L10+L11</f>
        <v>43052</v>
      </c>
      <c r="M8" s="154">
        <f>+L8/K8</f>
        <v>1050.0487804878048</v>
      </c>
      <c r="N8" s="25">
        <f>+N9+N10+N11</f>
        <v>41</v>
      </c>
      <c r="O8" s="25">
        <f>+O9+O10+O11</f>
        <v>31466</v>
      </c>
      <c r="P8" s="154">
        <f>+O8/N8</f>
        <v>767.4634146341464</v>
      </c>
      <c r="Q8" s="154">
        <f>+P8-G8</f>
        <v>66.82055749128926</v>
      </c>
      <c r="R8" s="154">
        <f>+P8-J8</f>
        <v>-153.65853658536582</v>
      </c>
      <c r="S8" s="154">
        <f aca="true" t="shared" si="0" ref="S8:S16">+P8-M8</f>
        <v>-282.58536585365846</v>
      </c>
      <c r="T8" s="178" t="s">
        <v>231</v>
      </c>
    </row>
    <row r="9" spans="1:20" ht="24" customHeight="1">
      <c r="A9" s="75" t="s">
        <v>170</v>
      </c>
      <c r="B9" s="220" t="s">
        <v>200</v>
      </c>
      <c r="C9" s="221"/>
      <c r="D9" s="37" t="s">
        <v>215</v>
      </c>
      <c r="E9" s="25">
        <v>56</v>
      </c>
      <c r="F9" s="25">
        <v>39236</v>
      </c>
      <c r="G9" s="154">
        <f>+F9/E9</f>
        <v>700.6428571428571</v>
      </c>
      <c r="H9" s="25">
        <v>41</v>
      </c>
      <c r="I9" s="25">
        <v>37766</v>
      </c>
      <c r="J9" s="154">
        <f aca="true" t="shared" si="1" ref="J9:J16">+I9/H9</f>
        <v>921.1219512195122</v>
      </c>
      <c r="K9" s="25">
        <v>41</v>
      </c>
      <c r="L9" s="25">
        <v>33858</v>
      </c>
      <c r="M9" s="154">
        <f>+L9/K9</f>
        <v>825.8048780487804</v>
      </c>
      <c r="N9" s="25">
        <v>41</v>
      </c>
      <c r="O9" s="25">
        <v>31466</v>
      </c>
      <c r="P9" s="154">
        <f aca="true" t="shared" si="2" ref="P9:P16">+O9/N9</f>
        <v>767.4634146341464</v>
      </c>
      <c r="Q9" s="154">
        <f aca="true" t="shared" si="3" ref="Q9:Q16">+P9-G9</f>
        <v>66.82055749128926</v>
      </c>
      <c r="R9" s="154">
        <f aca="true" t="shared" si="4" ref="R9:R16">+P9-J9</f>
        <v>-153.65853658536582</v>
      </c>
      <c r="S9" s="154">
        <f>+P9-M9</f>
        <v>-58.34146341463406</v>
      </c>
      <c r="T9" s="178"/>
    </row>
    <row r="10" spans="1:20" ht="27" customHeight="1">
      <c r="A10" s="75" t="s">
        <v>171</v>
      </c>
      <c r="B10" s="220" t="s">
        <v>201</v>
      </c>
      <c r="C10" s="221"/>
      <c r="D10" s="37" t="s">
        <v>213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154">
        <v>0</v>
      </c>
      <c r="K10" s="25">
        <v>0</v>
      </c>
      <c r="L10" s="25">
        <v>3663</v>
      </c>
      <c r="M10" s="154">
        <v>0</v>
      </c>
      <c r="N10" s="25">
        <v>0</v>
      </c>
      <c r="O10" s="25">
        <v>0</v>
      </c>
      <c r="P10" s="25">
        <v>0</v>
      </c>
      <c r="Q10" s="154">
        <f t="shared" si="3"/>
        <v>0</v>
      </c>
      <c r="R10" s="154">
        <f t="shared" si="4"/>
        <v>0</v>
      </c>
      <c r="S10" s="154">
        <f t="shared" si="0"/>
        <v>0</v>
      </c>
      <c r="T10" s="178" t="s">
        <v>225</v>
      </c>
    </row>
    <row r="11" spans="1:20" ht="25.5" customHeight="1">
      <c r="A11" s="25" t="s">
        <v>172</v>
      </c>
      <c r="B11" s="222" t="s">
        <v>202</v>
      </c>
      <c r="C11" s="223"/>
      <c r="D11" s="37" t="s">
        <v>214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5531</v>
      </c>
      <c r="M11" s="154">
        <v>0</v>
      </c>
      <c r="N11" s="25">
        <v>0</v>
      </c>
      <c r="O11" s="25">
        <v>0</v>
      </c>
      <c r="P11" s="25">
        <v>0</v>
      </c>
      <c r="Q11" s="154">
        <f t="shared" si="3"/>
        <v>0</v>
      </c>
      <c r="R11" s="154">
        <f t="shared" si="4"/>
        <v>0</v>
      </c>
      <c r="S11" s="154">
        <f t="shared" si="0"/>
        <v>0</v>
      </c>
      <c r="T11" s="178" t="s">
        <v>225</v>
      </c>
    </row>
    <row r="12" spans="1:20" ht="39.75" customHeight="1">
      <c r="A12" s="25" t="s">
        <v>173</v>
      </c>
      <c r="B12" s="216" t="s">
        <v>203</v>
      </c>
      <c r="C12" s="217"/>
      <c r="D12" s="152"/>
      <c r="E12" s="25">
        <f>+E13+E14</f>
        <v>59</v>
      </c>
      <c r="F12" s="25">
        <f>+F13+F14</f>
        <v>17422</v>
      </c>
      <c r="G12" s="154">
        <f>+F12/E12</f>
        <v>295.2881355932203</v>
      </c>
      <c r="H12" s="25">
        <f>+H13+H14</f>
        <v>66</v>
      </c>
      <c r="I12" s="25">
        <f>+I13+I14</f>
        <v>23264</v>
      </c>
      <c r="J12" s="154">
        <f t="shared" si="1"/>
        <v>352.4848484848485</v>
      </c>
      <c r="K12" s="25">
        <f>+K13+K14</f>
        <v>66</v>
      </c>
      <c r="L12" s="25">
        <f>+L13+L14</f>
        <v>18878</v>
      </c>
      <c r="M12" s="154">
        <f>+L12/K12</f>
        <v>286.030303030303</v>
      </c>
      <c r="N12" s="25">
        <f>+N13+N14</f>
        <v>66</v>
      </c>
      <c r="O12" s="25">
        <f>+O13+O14</f>
        <v>17924</v>
      </c>
      <c r="P12" s="154">
        <f t="shared" si="2"/>
        <v>271.57575757575756</v>
      </c>
      <c r="Q12" s="154">
        <f t="shared" si="3"/>
        <v>-23.712378017462754</v>
      </c>
      <c r="R12" s="154">
        <f t="shared" si="4"/>
        <v>-80.90909090909093</v>
      </c>
      <c r="S12" s="154">
        <f t="shared" si="0"/>
        <v>-14.454545454545439</v>
      </c>
      <c r="T12" s="178" t="s">
        <v>230</v>
      </c>
    </row>
    <row r="13" spans="1:20" ht="27" customHeight="1">
      <c r="A13" s="25" t="s">
        <v>174</v>
      </c>
      <c r="B13" s="214" t="s">
        <v>204</v>
      </c>
      <c r="C13" s="215"/>
      <c r="D13" s="37" t="s">
        <v>216</v>
      </c>
      <c r="E13" s="25">
        <v>59</v>
      </c>
      <c r="F13" s="25">
        <f>2036+15386</f>
        <v>17422</v>
      </c>
      <c r="G13" s="154">
        <f>+F13/E13</f>
        <v>295.2881355932203</v>
      </c>
      <c r="H13" s="25">
        <v>66</v>
      </c>
      <c r="I13" s="25">
        <v>23264</v>
      </c>
      <c r="J13" s="154">
        <f t="shared" si="1"/>
        <v>352.4848484848485</v>
      </c>
      <c r="K13" s="25">
        <v>66</v>
      </c>
      <c r="L13" s="25">
        <v>18878</v>
      </c>
      <c r="M13" s="154">
        <f>+L13/K13</f>
        <v>286.030303030303</v>
      </c>
      <c r="N13" s="25">
        <v>66</v>
      </c>
      <c r="O13" s="25">
        <v>17924</v>
      </c>
      <c r="P13" s="154">
        <f t="shared" si="2"/>
        <v>271.57575757575756</v>
      </c>
      <c r="Q13" s="154">
        <f t="shared" si="3"/>
        <v>-23.712378017462754</v>
      </c>
      <c r="R13" s="154">
        <f t="shared" si="4"/>
        <v>-80.90909090909093</v>
      </c>
      <c r="S13" s="154">
        <f t="shared" si="0"/>
        <v>-14.454545454545439</v>
      </c>
      <c r="T13" s="178"/>
    </row>
    <row r="14" spans="1:20" ht="36" customHeight="1">
      <c r="A14" s="25" t="s">
        <v>175</v>
      </c>
      <c r="B14" s="214" t="s">
        <v>205</v>
      </c>
      <c r="C14" s="215"/>
      <c r="D14" s="37" t="s">
        <v>216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154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154">
        <f t="shared" si="3"/>
        <v>0</v>
      </c>
      <c r="R14" s="154">
        <f t="shared" si="4"/>
        <v>0</v>
      </c>
      <c r="S14" s="154">
        <f t="shared" si="0"/>
        <v>0</v>
      </c>
      <c r="T14" s="25"/>
    </row>
    <row r="15" spans="1:20" ht="51" customHeight="1">
      <c r="A15" s="25" t="s">
        <v>176</v>
      </c>
      <c r="B15" s="216" t="s">
        <v>206</v>
      </c>
      <c r="C15" s="217"/>
      <c r="D15" s="152"/>
      <c r="E15" s="25">
        <f>+E16</f>
        <v>6</v>
      </c>
      <c r="F15" s="25">
        <f>+F16</f>
        <v>9595</v>
      </c>
      <c r="G15" s="154">
        <f>+F15/E15</f>
        <v>1599.1666666666667</v>
      </c>
      <c r="H15" s="25">
        <f>+H16</f>
        <v>4</v>
      </c>
      <c r="I15" s="25">
        <f>+I16</f>
        <v>6077</v>
      </c>
      <c r="J15" s="154">
        <f t="shared" si="1"/>
        <v>1519.25</v>
      </c>
      <c r="K15" s="25">
        <f>+K16</f>
        <v>4</v>
      </c>
      <c r="L15" s="25">
        <f>+L16</f>
        <v>5177</v>
      </c>
      <c r="M15" s="154">
        <f>+L15/K15</f>
        <v>1294.25</v>
      </c>
      <c r="N15" s="25">
        <f>+N16</f>
        <v>4</v>
      </c>
      <c r="O15" s="25">
        <f>+O16</f>
        <v>4910</v>
      </c>
      <c r="P15" s="154">
        <f t="shared" si="2"/>
        <v>1227.5</v>
      </c>
      <c r="Q15" s="154">
        <f t="shared" si="3"/>
        <v>-371.66666666666674</v>
      </c>
      <c r="R15" s="154">
        <f t="shared" si="4"/>
        <v>-291.75</v>
      </c>
      <c r="S15" s="154">
        <f t="shared" si="0"/>
        <v>-66.75</v>
      </c>
      <c r="T15" s="178" t="s">
        <v>228</v>
      </c>
    </row>
    <row r="16" spans="1:20" ht="26.25" customHeight="1">
      <c r="A16" s="25" t="s">
        <v>177</v>
      </c>
      <c r="B16" s="218" t="s">
        <v>208</v>
      </c>
      <c r="C16" s="219"/>
      <c r="D16" s="37" t="s">
        <v>217</v>
      </c>
      <c r="E16" s="25">
        <v>6</v>
      </c>
      <c r="F16" s="25">
        <v>9595</v>
      </c>
      <c r="G16" s="154">
        <f>+F16/E16</f>
        <v>1599.1666666666667</v>
      </c>
      <c r="H16" s="25">
        <v>4</v>
      </c>
      <c r="I16" s="25">
        <v>6077</v>
      </c>
      <c r="J16" s="154">
        <f t="shared" si="1"/>
        <v>1519.25</v>
      </c>
      <c r="K16" s="25">
        <v>4</v>
      </c>
      <c r="L16" s="25">
        <v>5177</v>
      </c>
      <c r="M16" s="154">
        <f>+L16/K16</f>
        <v>1294.25</v>
      </c>
      <c r="N16" s="25">
        <v>4</v>
      </c>
      <c r="O16" s="25">
        <v>4910</v>
      </c>
      <c r="P16" s="154">
        <f t="shared" si="2"/>
        <v>1227.5</v>
      </c>
      <c r="Q16" s="154">
        <f t="shared" si="3"/>
        <v>-371.66666666666674</v>
      </c>
      <c r="R16" s="154">
        <f t="shared" si="4"/>
        <v>-291.75</v>
      </c>
      <c r="S16" s="154">
        <f t="shared" si="0"/>
        <v>-66.75</v>
      </c>
      <c r="T16" s="178"/>
    </row>
    <row r="17" spans="1:20" ht="13.5" customHeight="1">
      <c r="A17" s="25"/>
      <c r="B17" s="153" t="s">
        <v>39</v>
      </c>
      <c r="C17" s="105"/>
      <c r="D17" s="38"/>
      <c r="E17" s="38"/>
      <c r="F17" s="38">
        <f>+F8+F12+F15</f>
        <v>66253</v>
      </c>
      <c r="G17" s="38"/>
      <c r="H17" s="38"/>
      <c r="I17" s="38">
        <f>+I8+I12+I15</f>
        <v>67107</v>
      </c>
      <c r="J17" s="38"/>
      <c r="K17" s="38"/>
      <c r="L17" s="38">
        <f>+L8+L12+L15</f>
        <v>67107</v>
      </c>
      <c r="M17" s="38"/>
      <c r="N17" s="38"/>
      <c r="O17" s="38">
        <f>+O8+O12+O15</f>
        <v>54300</v>
      </c>
      <c r="P17" s="38"/>
      <c r="Q17" s="38"/>
      <c r="R17" s="38"/>
      <c r="S17" s="38"/>
      <c r="T17" s="38"/>
    </row>
    <row r="20" ht="12.75">
      <c r="A20" s="33" t="s">
        <v>139</v>
      </c>
    </row>
    <row r="21" spans="1:7" ht="12.75">
      <c r="A21" s="107"/>
      <c r="B21" s="111" t="s">
        <v>113</v>
      </c>
      <c r="C21" s="71"/>
      <c r="D21" s="112" t="s">
        <v>115</v>
      </c>
      <c r="E21" s="112" t="s">
        <v>117</v>
      </c>
      <c r="F21" s="112" t="s">
        <v>137</v>
      </c>
      <c r="G21" s="107"/>
    </row>
    <row r="22" spans="1:7" ht="12.75">
      <c r="A22" s="110" t="s">
        <v>0</v>
      </c>
      <c r="B22" s="74" t="s">
        <v>114</v>
      </c>
      <c r="C22" s="72"/>
      <c r="D22" s="110" t="s">
        <v>116</v>
      </c>
      <c r="E22" s="110" t="s">
        <v>30</v>
      </c>
      <c r="F22" s="110" t="s">
        <v>138</v>
      </c>
      <c r="G22" s="110" t="s">
        <v>27</v>
      </c>
    </row>
    <row r="23" spans="1:7" ht="12.75">
      <c r="A23" s="109"/>
      <c r="B23" s="116"/>
      <c r="C23" s="72"/>
      <c r="D23" s="109"/>
      <c r="E23" s="113" t="s">
        <v>182</v>
      </c>
      <c r="F23" s="113" t="s">
        <v>65</v>
      </c>
      <c r="G23" s="109"/>
    </row>
    <row r="24" spans="1:7" ht="12.75">
      <c r="A24" s="155" t="s">
        <v>169</v>
      </c>
      <c r="B24" s="117" t="s">
        <v>179</v>
      </c>
      <c r="C24" s="77"/>
      <c r="D24" s="156" t="s">
        <v>181</v>
      </c>
      <c r="E24" s="158">
        <v>1</v>
      </c>
      <c r="F24" s="157">
        <v>276</v>
      </c>
      <c r="G24" s="158" t="s">
        <v>219</v>
      </c>
    </row>
    <row r="25" spans="1:7" ht="12.75">
      <c r="A25" s="37"/>
      <c r="B25" s="159" t="s">
        <v>184</v>
      </c>
      <c r="C25" s="73"/>
      <c r="D25" s="152"/>
      <c r="E25" s="25"/>
      <c r="F25" s="38">
        <f>SUM(F24:F24)</f>
        <v>276</v>
      </c>
      <c r="G25" s="25"/>
    </row>
    <row r="26" spans="1:7" ht="12.75">
      <c r="A26" s="37"/>
      <c r="B26" s="161" t="s">
        <v>41</v>
      </c>
      <c r="C26" s="162"/>
      <c r="D26" s="163"/>
      <c r="E26" s="160"/>
      <c r="F26" s="160">
        <v>0</v>
      </c>
      <c r="G26" s="25"/>
    </row>
    <row r="27" spans="1:7" ht="12.75">
      <c r="A27" s="25"/>
      <c r="B27" s="85" t="s">
        <v>39</v>
      </c>
      <c r="C27" s="105"/>
      <c r="D27" s="38"/>
      <c r="E27" s="38"/>
      <c r="F27" s="38">
        <f>SUM(F25:F26)</f>
        <v>276</v>
      </c>
      <c r="G27" s="38"/>
    </row>
    <row r="28" ht="18" customHeight="1"/>
    <row r="29" spans="1:6" ht="12.75">
      <c r="A29" s="85"/>
      <c r="B29" s="106" t="s">
        <v>188</v>
      </c>
      <c r="C29" s="106"/>
      <c r="D29" s="106"/>
      <c r="E29" s="105"/>
      <c r="F29" s="105">
        <f>+F27+O17</f>
        <v>54576</v>
      </c>
    </row>
    <row r="30" ht="12.75" customHeight="1"/>
    <row r="31" spans="1:9" ht="19.5" customHeight="1">
      <c r="A31" s="48" t="s">
        <v>21</v>
      </c>
      <c r="B31" s="14" t="s">
        <v>8</v>
      </c>
      <c r="C31" s="15" t="s">
        <v>37</v>
      </c>
      <c r="D31" s="16"/>
      <c r="E31" s="51" t="s">
        <v>84</v>
      </c>
      <c r="F31" s="15" t="s">
        <v>8</v>
      </c>
      <c r="G31" s="102" t="s">
        <v>37</v>
      </c>
      <c r="H31" s="103"/>
      <c r="I31" s="30"/>
    </row>
    <row r="32" spans="1:9" ht="12.75">
      <c r="A32" s="49"/>
      <c r="B32" s="14" t="s">
        <v>22</v>
      </c>
      <c r="C32" s="15"/>
      <c r="D32" s="16"/>
      <c r="E32" s="52"/>
      <c r="F32" s="15" t="s">
        <v>22</v>
      </c>
      <c r="G32" s="102"/>
      <c r="H32" s="103"/>
      <c r="I32" s="30"/>
    </row>
    <row r="33" spans="1:9" ht="12.75">
      <c r="A33" s="50"/>
      <c r="B33" s="14" t="s">
        <v>23</v>
      </c>
      <c r="C33" s="85" t="s">
        <v>198</v>
      </c>
      <c r="D33" s="18"/>
      <c r="E33" s="53"/>
      <c r="F33" s="15" t="s">
        <v>23</v>
      </c>
      <c r="G33" s="15" t="s">
        <v>198</v>
      </c>
      <c r="H33" s="39"/>
      <c r="I33" s="16"/>
    </row>
    <row r="38" ht="12.75" customHeight="1"/>
    <row r="45" ht="12.75" customHeight="1"/>
  </sheetData>
  <sheetProtection/>
  <mergeCells count="9">
    <mergeCell ref="B14:C14"/>
    <mergeCell ref="B15:C15"/>
    <mergeCell ref="B16:C16"/>
    <mergeCell ref="B8:C8"/>
    <mergeCell ref="B9:C9"/>
    <mergeCell ref="B10:C10"/>
    <mergeCell ref="B11:C11"/>
    <mergeCell ref="B12:C12"/>
    <mergeCell ref="B13:C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3">
      <selection activeCell="W15" sqref="W15"/>
    </sheetView>
  </sheetViews>
  <sheetFormatPr defaultColWidth="9.140625" defaultRowHeight="12.75"/>
  <cols>
    <col min="1" max="1" width="9.421875" style="0" customWidth="1"/>
    <col min="2" max="2" width="4.28125" style="0" customWidth="1"/>
    <col min="3" max="3" width="6.421875" style="0" customWidth="1"/>
    <col min="4" max="4" width="10.7109375" style="0" customWidth="1"/>
    <col min="5" max="5" width="3.7109375" style="0" hidden="1" customWidth="1"/>
    <col min="6" max="6" width="9.7109375" style="0" customWidth="1"/>
    <col min="7" max="7" width="6.140625" style="0" hidden="1" customWidth="1"/>
    <col min="8" max="8" width="4.7109375" style="0" hidden="1" customWidth="1"/>
    <col min="9" max="9" width="4.28125" style="0" hidden="1" customWidth="1"/>
    <col min="10" max="10" width="2.57421875" style="0" customWidth="1"/>
    <col min="11" max="11" width="21.140625" style="0" customWidth="1"/>
    <col min="12" max="12" width="7.7109375" style="0" customWidth="1"/>
    <col min="13" max="13" width="8.140625" style="0" customWidth="1"/>
    <col min="14" max="14" width="7.57421875" style="0" customWidth="1"/>
    <col min="15" max="15" width="7.7109375" style="0" customWidth="1"/>
    <col min="16" max="16" width="10.421875" style="0" customWidth="1"/>
    <col min="17" max="17" width="11.7109375" style="0" customWidth="1"/>
    <col min="18" max="18" width="4.8515625" style="0" customWidth="1"/>
    <col min="19" max="19" width="11.7109375" style="0" customWidth="1"/>
  </cols>
  <sheetData>
    <row r="1" spans="1:19" ht="12.75">
      <c r="A1" s="164" t="s">
        <v>141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5:19" ht="12.75">
      <c r="E2" s="165"/>
      <c r="F2" s="165"/>
      <c r="G2" s="165"/>
      <c r="H2" s="165"/>
      <c r="I2" s="165"/>
      <c r="J2" s="165"/>
      <c r="K2" s="165"/>
      <c r="L2" s="165"/>
      <c r="M2" s="164" t="s">
        <v>218</v>
      </c>
      <c r="N2" s="164"/>
      <c r="O2" s="164"/>
      <c r="P2" s="164"/>
      <c r="Q2" s="165"/>
      <c r="R2" s="165"/>
      <c r="S2" s="165"/>
    </row>
    <row r="3" spans="1:19" ht="12.75">
      <c r="A3" s="166" t="s">
        <v>28</v>
      </c>
      <c r="B3" s="102"/>
      <c r="C3" s="103"/>
      <c r="D3" s="103"/>
      <c r="E3" s="103"/>
      <c r="F3" s="103"/>
      <c r="G3" s="103"/>
      <c r="H3" s="103"/>
      <c r="I3" s="30"/>
      <c r="J3" s="102" t="s">
        <v>144</v>
      </c>
      <c r="K3" s="102"/>
      <c r="L3" s="103"/>
      <c r="M3" s="103"/>
      <c r="N3" s="103"/>
      <c r="O3" s="103"/>
      <c r="P3" s="30"/>
      <c r="Q3" s="103"/>
      <c r="R3" s="30"/>
      <c r="S3" s="165"/>
    </row>
    <row r="4" spans="1:19" ht="12.75">
      <c r="A4" s="167" t="s">
        <v>142</v>
      </c>
      <c r="B4" s="168">
        <v>9820</v>
      </c>
      <c r="C4" s="54"/>
      <c r="D4" s="54"/>
      <c r="E4" s="54"/>
      <c r="F4" s="54"/>
      <c r="G4" s="54"/>
      <c r="H4" s="54"/>
      <c r="I4" s="169"/>
      <c r="J4" s="168" t="s">
        <v>145</v>
      </c>
      <c r="K4" s="180"/>
      <c r="L4" s="171" t="s">
        <v>168</v>
      </c>
      <c r="M4" s="171"/>
      <c r="N4" s="171"/>
      <c r="O4" s="171"/>
      <c r="P4" s="18"/>
      <c r="Q4" s="54" t="s">
        <v>27</v>
      </c>
      <c r="R4" s="169"/>
      <c r="S4" s="165"/>
    </row>
    <row r="5" spans="1:19" ht="12.75" customHeight="1">
      <c r="A5" s="166" t="s">
        <v>143</v>
      </c>
      <c r="B5" s="224" t="s">
        <v>209</v>
      </c>
      <c r="C5" s="225"/>
      <c r="D5" s="225"/>
      <c r="E5" s="225"/>
      <c r="F5" s="225"/>
      <c r="G5" s="225"/>
      <c r="H5" s="225"/>
      <c r="I5" s="226"/>
      <c r="J5" s="166"/>
      <c r="K5" s="168"/>
      <c r="L5" s="54"/>
      <c r="M5" s="54"/>
      <c r="N5" s="54"/>
      <c r="O5" s="54"/>
      <c r="P5" s="169"/>
      <c r="Q5" s="103"/>
      <c r="R5" s="30"/>
      <c r="S5" s="165"/>
    </row>
    <row r="6" spans="1:19" ht="12.75" customHeight="1">
      <c r="A6" s="167"/>
      <c r="B6" s="227"/>
      <c r="C6" s="228"/>
      <c r="D6" s="228"/>
      <c r="E6" s="228"/>
      <c r="F6" s="228"/>
      <c r="G6" s="228"/>
      <c r="H6" s="228"/>
      <c r="I6" s="229"/>
      <c r="J6" s="167"/>
      <c r="K6" s="168"/>
      <c r="L6" s="54"/>
      <c r="M6" s="54"/>
      <c r="N6" s="54"/>
      <c r="O6" s="54"/>
      <c r="P6" s="169"/>
      <c r="Q6" s="54"/>
      <c r="R6" s="169"/>
      <c r="S6" s="165"/>
    </row>
    <row r="7" spans="1:19" ht="71.25" customHeight="1">
      <c r="A7" s="165"/>
      <c r="B7" s="230"/>
      <c r="C7" s="231"/>
      <c r="D7" s="231"/>
      <c r="E7" s="231"/>
      <c r="F7" s="231"/>
      <c r="G7" s="231"/>
      <c r="H7" s="231"/>
      <c r="I7" s="232"/>
      <c r="J7" s="170"/>
      <c r="K7" s="168"/>
      <c r="L7" s="54"/>
      <c r="M7" s="54"/>
      <c r="N7" s="54"/>
      <c r="O7" s="54"/>
      <c r="P7" s="169"/>
      <c r="Q7" s="171"/>
      <c r="R7" s="18"/>
      <c r="S7" s="165"/>
    </row>
    <row r="8" spans="1:19" ht="14.25" customHeight="1">
      <c r="A8" s="170"/>
      <c r="B8" s="15"/>
      <c r="C8" s="39"/>
      <c r="D8" s="39"/>
      <c r="E8" s="39"/>
      <c r="F8" s="39"/>
      <c r="G8" s="39"/>
      <c r="H8" s="39"/>
      <c r="I8" s="16"/>
      <c r="J8" s="15"/>
      <c r="K8" s="15"/>
      <c r="L8" s="39" t="s">
        <v>150</v>
      </c>
      <c r="M8" s="39"/>
      <c r="N8" s="39"/>
      <c r="O8" s="39"/>
      <c r="P8" s="16"/>
      <c r="Q8" s="39"/>
      <c r="R8" s="16"/>
      <c r="S8" s="165"/>
    </row>
    <row r="9" spans="1:19" ht="12.75" customHeight="1">
      <c r="A9" s="102"/>
      <c r="B9" s="103"/>
      <c r="C9" s="103"/>
      <c r="D9" s="103"/>
      <c r="E9" s="103"/>
      <c r="F9" s="103"/>
      <c r="G9" s="103"/>
      <c r="H9" s="103"/>
      <c r="I9" s="30"/>
      <c r="J9" s="166" t="s">
        <v>147</v>
      </c>
      <c r="K9" s="166" t="s">
        <v>149</v>
      </c>
      <c r="L9" s="166" t="s">
        <v>151</v>
      </c>
      <c r="M9" s="166" t="s">
        <v>158</v>
      </c>
      <c r="N9" s="166" t="s">
        <v>160</v>
      </c>
      <c r="O9" s="166" t="s">
        <v>151</v>
      </c>
      <c r="P9" s="166" t="s">
        <v>155</v>
      </c>
      <c r="Q9" s="102"/>
      <c r="R9" s="30"/>
      <c r="S9" s="165"/>
    </row>
    <row r="10" spans="1:19" ht="12.75" customHeight="1">
      <c r="A10" s="168"/>
      <c r="B10" s="54" t="s">
        <v>146</v>
      </c>
      <c r="C10" s="54"/>
      <c r="D10" s="54"/>
      <c r="E10" s="54"/>
      <c r="F10" s="54"/>
      <c r="G10" s="54"/>
      <c r="H10" s="54"/>
      <c r="I10" s="169"/>
      <c r="J10" s="167" t="s">
        <v>148</v>
      </c>
      <c r="K10" s="167" t="s">
        <v>157</v>
      </c>
      <c r="L10" s="167" t="s">
        <v>152</v>
      </c>
      <c r="M10" s="167" t="s">
        <v>159</v>
      </c>
      <c r="N10" s="167" t="s">
        <v>161</v>
      </c>
      <c r="O10" s="167" t="s">
        <v>162</v>
      </c>
      <c r="P10" s="167" t="s">
        <v>154</v>
      </c>
      <c r="Q10" s="168"/>
      <c r="R10" s="169"/>
      <c r="S10" s="165"/>
    </row>
    <row r="11" spans="1:19" ht="12.75" customHeight="1" thickBot="1">
      <c r="A11" s="17"/>
      <c r="B11" s="171"/>
      <c r="C11" s="171"/>
      <c r="D11" s="171"/>
      <c r="E11" s="171"/>
      <c r="F11" s="171"/>
      <c r="G11" s="171"/>
      <c r="H11" s="171"/>
      <c r="I11" s="18"/>
      <c r="J11" s="170" t="s">
        <v>114</v>
      </c>
      <c r="K11" s="170" t="s">
        <v>114</v>
      </c>
      <c r="L11" s="170" t="s">
        <v>153</v>
      </c>
      <c r="M11" s="170" t="s">
        <v>163</v>
      </c>
      <c r="N11" s="170" t="s">
        <v>163</v>
      </c>
      <c r="O11" s="170" t="s">
        <v>163</v>
      </c>
      <c r="P11" s="170" t="s">
        <v>156</v>
      </c>
      <c r="Q11" s="168"/>
      <c r="R11" s="169"/>
      <c r="S11" s="165"/>
    </row>
    <row r="12" spans="1:19" ht="77.25" customHeight="1" thickBot="1">
      <c r="A12" s="166" t="s">
        <v>164</v>
      </c>
      <c r="B12" s="224" t="s">
        <v>211</v>
      </c>
      <c r="C12" s="225"/>
      <c r="D12" s="225"/>
      <c r="E12" s="225"/>
      <c r="F12" s="225"/>
      <c r="G12" s="225"/>
      <c r="H12" s="225"/>
      <c r="I12" s="226"/>
      <c r="J12" s="14"/>
      <c r="K12" s="173" t="s">
        <v>199</v>
      </c>
      <c r="L12" s="181">
        <v>0.5922</v>
      </c>
      <c r="M12" s="181">
        <v>0.5627</v>
      </c>
      <c r="N12" s="181">
        <v>0.5045</v>
      </c>
      <c r="O12" s="181">
        <v>0.5794</v>
      </c>
      <c r="P12" s="183">
        <f>+O12/N12*100</f>
        <v>114.84638255698714</v>
      </c>
      <c r="Q12" s="224" t="s">
        <v>226</v>
      </c>
      <c r="R12" s="233"/>
      <c r="S12" s="165"/>
    </row>
    <row r="13" spans="1:23" ht="51.75" customHeight="1" thickBot="1">
      <c r="A13" s="167"/>
      <c r="B13" s="227"/>
      <c r="C13" s="228"/>
      <c r="D13" s="228"/>
      <c r="E13" s="228"/>
      <c r="F13" s="228"/>
      <c r="G13" s="228"/>
      <c r="H13" s="228"/>
      <c r="I13" s="229"/>
      <c r="J13" s="14" t="s">
        <v>169</v>
      </c>
      <c r="K13" s="174" t="s">
        <v>200</v>
      </c>
      <c r="L13" s="14">
        <v>39236028</v>
      </c>
      <c r="M13" s="14">
        <v>37765370</v>
      </c>
      <c r="N13" s="14">
        <f>29875939+1899000+1482988+600000</f>
        <v>33857927</v>
      </c>
      <c r="O13" s="14">
        <v>31466367</v>
      </c>
      <c r="P13" s="183">
        <f aca="true" t="shared" si="0" ref="P13:P21">+O13/N13*100</f>
        <v>92.93648426851414</v>
      </c>
      <c r="Q13" s="224"/>
      <c r="R13" s="233"/>
      <c r="S13" s="165"/>
      <c r="T13" s="165"/>
      <c r="U13" s="165"/>
      <c r="V13" s="165"/>
      <c r="W13" s="165"/>
    </row>
    <row r="14" spans="1:19" ht="41.25" customHeight="1" thickBot="1">
      <c r="A14" s="167"/>
      <c r="B14" s="227"/>
      <c r="C14" s="228"/>
      <c r="D14" s="228"/>
      <c r="E14" s="228"/>
      <c r="F14" s="228"/>
      <c r="G14" s="228"/>
      <c r="H14" s="228"/>
      <c r="I14" s="229"/>
      <c r="J14" s="14" t="s">
        <v>170</v>
      </c>
      <c r="K14" s="175" t="s">
        <v>201</v>
      </c>
      <c r="L14" s="14">
        <v>0</v>
      </c>
      <c r="M14" s="14">
        <v>0</v>
      </c>
      <c r="N14" s="14">
        <v>3663000</v>
      </c>
      <c r="O14" s="14">
        <v>0</v>
      </c>
      <c r="P14" s="14">
        <v>0</v>
      </c>
      <c r="Q14" s="224" t="s">
        <v>225</v>
      </c>
      <c r="R14" s="233"/>
      <c r="S14" s="165"/>
    </row>
    <row r="15" spans="1:19" ht="41.25" customHeight="1">
      <c r="A15" s="170"/>
      <c r="B15" s="230"/>
      <c r="C15" s="231"/>
      <c r="D15" s="231"/>
      <c r="E15" s="231"/>
      <c r="F15" s="231"/>
      <c r="G15" s="231"/>
      <c r="H15" s="231"/>
      <c r="I15" s="232"/>
      <c r="J15" s="14" t="s">
        <v>171</v>
      </c>
      <c r="K15" s="175" t="s">
        <v>202</v>
      </c>
      <c r="L15" s="14">
        <v>0</v>
      </c>
      <c r="M15" s="14">
        <v>0</v>
      </c>
      <c r="N15" s="14">
        <v>5531000</v>
      </c>
      <c r="O15" s="14">
        <v>0</v>
      </c>
      <c r="P15" s="14">
        <v>0</v>
      </c>
      <c r="Q15" s="224" t="s">
        <v>225</v>
      </c>
      <c r="R15" s="233"/>
      <c r="S15" s="165"/>
    </row>
    <row r="16" spans="1:19" ht="102" customHeight="1">
      <c r="A16" s="166" t="s">
        <v>165</v>
      </c>
      <c r="B16" s="224" t="s">
        <v>210</v>
      </c>
      <c r="C16" s="225"/>
      <c r="D16" s="225"/>
      <c r="E16" s="225"/>
      <c r="F16" s="225"/>
      <c r="G16" s="225"/>
      <c r="H16" s="225"/>
      <c r="I16" s="226"/>
      <c r="J16" s="14"/>
      <c r="K16" s="177" t="s">
        <v>203</v>
      </c>
      <c r="L16" s="182">
        <v>0.2629</v>
      </c>
      <c r="M16" s="182">
        <v>0.3466</v>
      </c>
      <c r="N16" s="182">
        <v>0.2813</v>
      </c>
      <c r="O16" s="182">
        <v>0.33</v>
      </c>
      <c r="P16" s="183">
        <f t="shared" si="0"/>
        <v>117.31247778172771</v>
      </c>
      <c r="Q16" s="224"/>
      <c r="R16" s="233"/>
      <c r="S16" s="165"/>
    </row>
    <row r="17" spans="1:19" ht="45" customHeight="1">
      <c r="A17" s="167"/>
      <c r="B17" s="227"/>
      <c r="C17" s="228"/>
      <c r="D17" s="228"/>
      <c r="E17" s="228"/>
      <c r="F17" s="228"/>
      <c r="G17" s="228"/>
      <c r="H17" s="228"/>
      <c r="I17" s="229"/>
      <c r="J17" s="14" t="s">
        <v>169</v>
      </c>
      <c r="K17" s="179" t="s">
        <v>204</v>
      </c>
      <c r="L17" s="172">
        <v>17422744</v>
      </c>
      <c r="M17" s="172">
        <v>23264485</v>
      </c>
      <c r="N17" s="172">
        <f>17114053+1931250-1500000+1750000-417375</f>
        <v>18877928</v>
      </c>
      <c r="O17" s="172">
        <v>17924046</v>
      </c>
      <c r="P17" s="183">
        <f t="shared" si="0"/>
        <v>94.94710436441966</v>
      </c>
      <c r="Q17" s="224" t="s">
        <v>227</v>
      </c>
      <c r="R17" s="233"/>
      <c r="S17" s="165"/>
    </row>
    <row r="18" spans="1:19" ht="66" customHeight="1">
      <c r="A18" s="167"/>
      <c r="B18" s="227"/>
      <c r="C18" s="228"/>
      <c r="D18" s="228"/>
      <c r="E18" s="228"/>
      <c r="F18" s="228"/>
      <c r="G18" s="228"/>
      <c r="H18" s="228"/>
      <c r="I18" s="229"/>
      <c r="J18" s="14" t="s">
        <v>170</v>
      </c>
      <c r="K18" s="179" t="s">
        <v>205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224"/>
      <c r="R18" s="233"/>
      <c r="S18" s="165"/>
    </row>
    <row r="19" spans="1:19" ht="52.5" customHeight="1">
      <c r="A19" s="166" t="s">
        <v>166</v>
      </c>
      <c r="B19" s="224" t="s">
        <v>212</v>
      </c>
      <c r="C19" s="225"/>
      <c r="D19" s="225"/>
      <c r="E19" s="225"/>
      <c r="F19" s="225"/>
      <c r="G19" s="225"/>
      <c r="H19" s="225"/>
      <c r="I19" s="226"/>
      <c r="J19" s="14"/>
      <c r="K19" s="176" t="s">
        <v>206</v>
      </c>
      <c r="L19" s="182">
        <v>0.1448</v>
      </c>
      <c r="M19" s="182">
        <v>0.0906</v>
      </c>
      <c r="N19" s="182">
        <v>0.0771</v>
      </c>
      <c r="O19" s="182">
        <v>0.0904</v>
      </c>
      <c r="P19" s="183">
        <f t="shared" si="0"/>
        <v>117.25032425421529</v>
      </c>
      <c r="Q19" s="224"/>
      <c r="R19" s="233"/>
      <c r="S19" s="165"/>
    </row>
    <row r="20" spans="1:19" ht="48" customHeight="1">
      <c r="A20" s="167"/>
      <c r="B20" s="227"/>
      <c r="C20" s="234"/>
      <c r="D20" s="234"/>
      <c r="E20" s="234"/>
      <c r="F20" s="234"/>
      <c r="G20" s="234"/>
      <c r="H20" s="234"/>
      <c r="I20" s="229"/>
      <c r="J20" s="14" t="s">
        <v>169</v>
      </c>
      <c r="K20" s="178" t="s">
        <v>207</v>
      </c>
      <c r="L20" s="172">
        <v>9595000</v>
      </c>
      <c r="M20" s="172">
        <f>5746645+330500</f>
        <v>6077145</v>
      </c>
      <c r="N20" s="172">
        <f>5746645+330500-900000</f>
        <v>5177145</v>
      </c>
      <c r="O20" s="172">
        <v>4909630</v>
      </c>
      <c r="P20" s="183">
        <f t="shared" si="0"/>
        <v>94.83276979879838</v>
      </c>
      <c r="Q20" s="238" t="s">
        <v>228</v>
      </c>
      <c r="R20" s="217"/>
      <c r="S20" s="165"/>
    </row>
    <row r="21" spans="1:19" ht="13.5" thickBot="1">
      <c r="A21" s="170"/>
      <c r="B21" s="235"/>
      <c r="C21" s="236"/>
      <c r="D21" s="236"/>
      <c r="E21" s="236"/>
      <c r="F21" s="236"/>
      <c r="G21" s="236"/>
      <c r="H21" s="236"/>
      <c r="I21" s="237"/>
      <c r="J21" s="14"/>
      <c r="K21" s="172" t="s">
        <v>39</v>
      </c>
      <c r="L21" s="172">
        <f>+L19+L16+L12</f>
        <v>0.9999</v>
      </c>
      <c r="M21" s="172">
        <f>+M19+M16+M12</f>
        <v>0.9999</v>
      </c>
      <c r="N21" s="172">
        <f>+N19+N16+N12</f>
        <v>0.8629</v>
      </c>
      <c r="O21" s="172">
        <f>+O19+O16+O12</f>
        <v>0.9998</v>
      </c>
      <c r="P21" s="184">
        <f t="shared" si="0"/>
        <v>115.86510603777957</v>
      </c>
      <c r="Q21" s="17"/>
      <c r="R21" s="18"/>
      <c r="S21" s="165"/>
    </row>
    <row r="22" spans="2:18" ht="50.25" customHeight="1">
      <c r="B22" s="48" t="s">
        <v>21</v>
      </c>
      <c r="C22" s="14" t="s">
        <v>8</v>
      </c>
      <c r="D22" s="15" t="s">
        <v>37</v>
      </c>
      <c r="E22" s="15" t="s">
        <v>37</v>
      </c>
      <c r="F22" s="51" t="s">
        <v>84</v>
      </c>
      <c r="J22" s="165"/>
      <c r="L22" s="165"/>
      <c r="M22" s="165"/>
      <c r="N22" s="165"/>
      <c r="O22" s="165"/>
      <c r="P22" s="165"/>
      <c r="Q22" s="165"/>
      <c r="R22" s="165"/>
    </row>
    <row r="23" spans="2:18" ht="19.5" customHeight="1">
      <c r="B23" s="49"/>
      <c r="C23" s="14" t="s">
        <v>22</v>
      </c>
      <c r="D23" s="15"/>
      <c r="E23" s="16"/>
      <c r="F23" s="52"/>
      <c r="J23" s="165"/>
      <c r="L23" s="165"/>
      <c r="M23" s="165"/>
      <c r="N23" s="165"/>
      <c r="O23" s="165"/>
      <c r="P23" s="165"/>
      <c r="Q23" s="165"/>
      <c r="R23" s="165"/>
    </row>
    <row r="24" spans="2:10" ht="12.75">
      <c r="B24" s="50"/>
      <c r="C24" s="14" t="s">
        <v>23</v>
      </c>
      <c r="D24" s="85" t="s">
        <v>198</v>
      </c>
      <c r="E24" s="18"/>
      <c r="F24" s="53"/>
      <c r="J24" s="165"/>
    </row>
    <row r="28" ht="12.75" customHeight="1"/>
    <row r="31" ht="12.75">
      <c r="K31" t="s">
        <v>38</v>
      </c>
    </row>
  </sheetData>
  <sheetProtection/>
  <mergeCells count="13">
    <mergeCell ref="B5:I7"/>
    <mergeCell ref="B12:I15"/>
    <mergeCell ref="B16:I18"/>
    <mergeCell ref="B19:I2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:L30"/>
    </sheetView>
  </sheetViews>
  <sheetFormatPr defaultColWidth="9.140625" defaultRowHeight="12.75"/>
  <cols>
    <col min="1" max="1" width="11.28125" style="0" customWidth="1"/>
    <col min="2" max="2" width="17.7109375" style="0" customWidth="1"/>
    <col min="3" max="3" width="8.57421875" style="0" customWidth="1"/>
    <col min="4" max="4" width="7.8515625" style="0" customWidth="1"/>
    <col min="5" max="5" width="12.421875" style="0" customWidth="1"/>
    <col min="6" max="6" width="7.8515625" style="0" customWidth="1"/>
    <col min="7" max="8" width="9.7109375" style="0" customWidth="1"/>
    <col min="9" max="9" width="10.57421875" style="0" customWidth="1"/>
    <col min="10" max="10" width="11.28125" style="0" customWidth="1"/>
    <col min="11" max="11" width="15.140625" style="0" customWidth="1"/>
    <col min="12" max="12" width="7.8515625" style="0" customWidth="1"/>
    <col min="13" max="13" width="10.7109375" style="0" customWidth="1"/>
    <col min="14" max="14" width="13.28125" style="0" customWidth="1"/>
    <col min="15" max="15" width="21.421875" style="0" customWidth="1"/>
    <col min="16" max="16" width="27.7109375" style="0" customWidth="1"/>
    <col min="17" max="17" width="20.00390625" style="0" customWidth="1"/>
  </cols>
  <sheetData>
    <row r="1" ht="15">
      <c r="D1" s="31" t="s">
        <v>35</v>
      </c>
    </row>
    <row r="2" spans="1:2" ht="12.75">
      <c r="A2" s="1" t="s">
        <v>195</v>
      </c>
      <c r="B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4" spans="1:16" ht="12.75">
      <c r="A4" s="1" t="s">
        <v>87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33"/>
      <c r="B5" s="3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1" ht="12.75">
      <c r="A6" s="20"/>
      <c r="B6" s="20"/>
      <c r="C6" s="21" t="s">
        <v>29</v>
      </c>
      <c r="D6" s="27" t="s">
        <v>90</v>
      </c>
      <c r="E6" s="27" t="s">
        <v>90</v>
      </c>
      <c r="F6" s="27" t="s">
        <v>94</v>
      </c>
      <c r="G6" s="27" t="s">
        <v>95</v>
      </c>
      <c r="H6" s="27" t="s">
        <v>98</v>
      </c>
      <c r="I6" s="27" t="s">
        <v>101</v>
      </c>
      <c r="J6" s="27" t="s">
        <v>98</v>
      </c>
      <c r="K6" s="27"/>
    </row>
    <row r="7" spans="1:11" ht="12.75">
      <c r="A7" s="22" t="s">
        <v>88</v>
      </c>
      <c r="B7" s="22" t="s">
        <v>89</v>
      </c>
      <c r="C7" s="22" t="s">
        <v>30</v>
      </c>
      <c r="D7" s="22" t="s">
        <v>91</v>
      </c>
      <c r="E7" s="22" t="s">
        <v>93</v>
      </c>
      <c r="F7" s="22" t="s">
        <v>32</v>
      </c>
      <c r="G7" s="22" t="s">
        <v>96</v>
      </c>
      <c r="H7" s="22" t="s">
        <v>99</v>
      </c>
      <c r="I7" s="22" t="s">
        <v>102</v>
      </c>
      <c r="J7" s="22" t="s">
        <v>104</v>
      </c>
      <c r="K7" s="22" t="s">
        <v>27</v>
      </c>
    </row>
    <row r="8" spans="1:11" ht="12.75">
      <c r="A8" s="23"/>
      <c r="B8" s="23"/>
      <c r="C8" s="24" t="s">
        <v>31</v>
      </c>
      <c r="D8" s="24" t="s">
        <v>92</v>
      </c>
      <c r="E8" s="24" t="s">
        <v>92</v>
      </c>
      <c r="F8" s="24"/>
      <c r="G8" s="24" t="s">
        <v>193</v>
      </c>
      <c r="H8" s="24" t="s">
        <v>100</v>
      </c>
      <c r="I8" s="24" t="s">
        <v>103</v>
      </c>
      <c r="J8" s="24" t="s">
        <v>100</v>
      </c>
      <c r="K8" s="24"/>
    </row>
    <row r="9" spans="1:11" ht="12.75">
      <c r="A9" s="37" t="s">
        <v>190</v>
      </c>
      <c r="B9" s="37" t="s">
        <v>183</v>
      </c>
      <c r="C9" s="25">
        <v>1780</v>
      </c>
      <c r="D9" s="25">
        <v>2017</v>
      </c>
      <c r="E9" s="25">
        <v>2017</v>
      </c>
      <c r="F9" s="25">
        <v>0</v>
      </c>
      <c r="G9" s="25">
        <v>1780</v>
      </c>
      <c r="H9" s="25">
        <v>0</v>
      </c>
      <c r="I9" s="25">
        <v>0</v>
      </c>
      <c r="J9" s="25">
        <v>0</v>
      </c>
      <c r="K9" s="24" t="s">
        <v>194</v>
      </c>
    </row>
    <row r="10" spans="1:11" ht="12.75">
      <c r="A10" s="37" t="s">
        <v>191</v>
      </c>
      <c r="B10" s="37" t="s">
        <v>192</v>
      </c>
      <c r="C10" s="25">
        <v>50</v>
      </c>
      <c r="D10" s="25">
        <v>2017</v>
      </c>
      <c r="E10" s="25">
        <v>2017</v>
      </c>
      <c r="F10" s="25">
        <v>0</v>
      </c>
      <c r="G10" s="25">
        <v>50</v>
      </c>
      <c r="H10" s="25">
        <v>0</v>
      </c>
      <c r="I10" s="25">
        <v>0</v>
      </c>
      <c r="J10" s="25">
        <v>0</v>
      </c>
      <c r="K10" s="25"/>
    </row>
    <row r="11" spans="1:11" ht="12.75">
      <c r="A11" s="37" t="s">
        <v>185</v>
      </c>
      <c r="B11" s="37" t="s">
        <v>178</v>
      </c>
      <c r="C11" s="25">
        <v>120</v>
      </c>
      <c r="D11" s="25">
        <v>2017</v>
      </c>
      <c r="E11" s="25">
        <v>2017</v>
      </c>
      <c r="F11" s="25">
        <v>0</v>
      </c>
      <c r="G11" s="25">
        <v>120</v>
      </c>
      <c r="H11" s="25">
        <v>57</v>
      </c>
      <c r="I11" s="25">
        <v>57</v>
      </c>
      <c r="J11" s="25">
        <v>57</v>
      </c>
      <c r="K11" s="25"/>
    </row>
    <row r="12" spans="1:11" ht="12.75">
      <c r="A12" s="37" t="s">
        <v>186</v>
      </c>
      <c r="B12" s="37" t="s">
        <v>180</v>
      </c>
      <c r="C12" s="25">
        <v>50</v>
      </c>
      <c r="D12" s="25">
        <v>2017</v>
      </c>
      <c r="E12" s="25">
        <v>2017</v>
      </c>
      <c r="F12" s="25">
        <v>0</v>
      </c>
      <c r="G12" s="25">
        <v>50</v>
      </c>
      <c r="H12" s="25">
        <v>44</v>
      </c>
      <c r="I12" s="25">
        <v>44</v>
      </c>
      <c r="J12" s="25">
        <v>44</v>
      </c>
      <c r="K12" s="25"/>
    </row>
    <row r="13" spans="1:11" ht="12.75">
      <c r="A13" s="38" t="s">
        <v>39</v>
      </c>
      <c r="B13" s="38"/>
      <c r="C13" s="38">
        <f>SUM(C9:C12)</f>
        <v>2000</v>
      </c>
      <c r="D13" s="38"/>
      <c r="E13" s="38"/>
      <c r="F13" s="38">
        <f>SUM(F9:F12)</f>
        <v>0</v>
      </c>
      <c r="G13" s="38">
        <f>SUM(G9:G12)</f>
        <v>2000</v>
      </c>
      <c r="H13" s="38">
        <f>SUM(H9:H12)</f>
        <v>101</v>
      </c>
      <c r="I13" s="38">
        <f>SUM(I9:I12)</f>
        <v>101</v>
      </c>
      <c r="J13" s="38">
        <f>SUM(J9:J12)</f>
        <v>101</v>
      </c>
      <c r="K13" s="38"/>
    </row>
    <row r="14" ht="12.75">
      <c r="A14" t="s">
        <v>24</v>
      </c>
    </row>
    <row r="16" spans="1:11" ht="12.75">
      <c r="A16" s="1" t="s">
        <v>105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33"/>
      <c r="B17" s="33"/>
      <c r="C17" s="1"/>
      <c r="D17" s="1"/>
      <c r="E17" s="1"/>
      <c r="F17" s="1"/>
      <c r="G17" s="1"/>
      <c r="H17" s="1"/>
      <c r="I17" s="1"/>
      <c r="J17" s="1"/>
      <c r="K17" s="1"/>
    </row>
    <row r="18" spans="1:12" ht="12.75">
      <c r="A18" s="20"/>
      <c r="B18" s="20"/>
      <c r="C18" s="21" t="s">
        <v>33</v>
      </c>
      <c r="D18" s="21" t="s">
        <v>29</v>
      </c>
      <c r="E18" s="27" t="s">
        <v>90</v>
      </c>
      <c r="F18" s="27" t="s">
        <v>90</v>
      </c>
      <c r="G18" s="27" t="s">
        <v>94</v>
      </c>
      <c r="H18" s="27" t="s">
        <v>95</v>
      </c>
      <c r="I18" s="27" t="s">
        <v>101</v>
      </c>
      <c r="J18" s="27" t="s">
        <v>98</v>
      </c>
      <c r="K18" s="27" t="s">
        <v>98</v>
      </c>
      <c r="L18" s="27"/>
    </row>
    <row r="19" spans="1:12" ht="12.75">
      <c r="A19" s="22" t="s">
        <v>88</v>
      </c>
      <c r="B19" s="22" t="s">
        <v>89</v>
      </c>
      <c r="C19" s="22" t="s">
        <v>34</v>
      </c>
      <c r="D19" s="22" t="s">
        <v>30</v>
      </c>
      <c r="E19" s="22" t="s">
        <v>91</v>
      </c>
      <c r="F19" s="22" t="s">
        <v>93</v>
      </c>
      <c r="G19" s="22" t="s">
        <v>32</v>
      </c>
      <c r="H19" s="22" t="s">
        <v>96</v>
      </c>
      <c r="I19" s="22" t="s">
        <v>102</v>
      </c>
      <c r="J19" s="22" t="s">
        <v>99</v>
      </c>
      <c r="K19" s="22" t="s">
        <v>104</v>
      </c>
      <c r="L19" s="22" t="s">
        <v>27</v>
      </c>
    </row>
    <row r="20" spans="1:12" ht="12.75">
      <c r="A20" s="23"/>
      <c r="B20" s="23"/>
      <c r="C20" s="24"/>
      <c r="D20" s="24" t="s">
        <v>31</v>
      </c>
      <c r="E20" s="24" t="s">
        <v>92</v>
      </c>
      <c r="F20" s="24" t="s">
        <v>92</v>
      </c>
      <c r="G20" s="24"/>
      <c r="H20" s="24" t="s">
        <v>97</v>
      </c>
      <c r="I20" s="24" t="s">
        <v>103</v>
      </c>
      <c r="J20" s="24" t="s">
        <v>100</v>
      </c>
      <c r="K20" s="24" t="s">
        <v>100</v>
      </c>
      <c r="L20" s="24"/>
    </row>
    <row r="21" spans="1:12" ht="12.75">
      <c r="A21" s="37"/>
      <c r="B21" s="37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>
      <c r="A22" s="37"/>
      <c r="B22" s="37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2.75">
      <c r="A23" s="37"/>
      <c r="B23" s="37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2.75">
      <c r="A24" s="38" t="s">
        <v>39</v>
      </c>
      <c r="B24" s="38"/>
      <c r="C24" s="38">
        <f>SUM(C21:C23)</f>
        <v>0</v>
      </c>
      <c r="D24" s="38">
        <f>SUM(D21:D23)</f>
        <v>0</v>
      </c>
      <c r="E24" s="38"/>
      <c r="F24" s="38"/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25"/>
    </row>
    <row r="28" spans="1:9" ht="12.75">
      <c r="A28" s="208" t="s">
        <v>21</v>
      </c>
      <c r="B28" s="14" t="s">
        <v>8</v>
      </c>
      <c r="C28" s="15" t="s">
        <v>37</v>
      </c>
      <c r="D28" s="16"/>
      <c r="E28" s="239" t="s">
        <v>84</v>
      </c>
      <c r="F28" s="15" t="s">
        <v>8</v>
      </c>
      <c r="G28" s="102" t="s">
        <v>37</v>
      </c>
      <c r="H28" s="103"/>
      <c r="I28" s="30"/>
    </row>
    <row r="29" spans="1:9" ht="12.75">
      <c r="A29" s="209"/>
      <c r="B29" s="14" t="s">
        <v>22</v>
      </c>
      <c r="C29" s="15"/>
      <c r="D29" s="16"/>
      <c r="E29" s="212"/>
      <c r="F29" s="15" t="s">
        <v>22</v>
      </c>
      <c r="G29" s="102"/>
      <c r="H29" s="103"/>
      <c r="I29" s="30"/>
    </row>
    <row r="30" spans="1:9" ht="12.75">
      <c r="A30" s="210"/>
      <c r="B30" s="14" t="s">
        <v>23</v>
      </c>
      <c r="C30" s="85" t="s">
        <v>198</v>
      </c>
      <c r="D30" s="18"/>
      <c r="E30" s="213"/>
      <c r="F30" s="15" t="s">
        <v>23</v>
      </c>
      <c r="G30" s="85" t="s">
        <v>198</v>
      </c>
      <c r="H30" s="18"/>
      <c r="I30" s="16" t="s">
        <v>24</v>
      </c>
    </row>
  </sheetData>
  <sheetProtection/>
  <mergeCells count="2">
    <mergeCell ref="A28:A30"/>
    <mergeCell ref="E28:E3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Viola_</cp:lastModifiedBy>
  <cp:lastPrinted>2017-09-28T09:49:29Z</cp:lastPrinted>
  <dcterms:created xsi:type="dcterms:W3CDTF">2006-01-12T07:01:41Z</dcterms:created>
  <dcterms:modified xsi:type="dcterms:W3CDTF">2017-09-29T12:31:21Z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