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63" activeTab="3"/>
  </bookViews>
  <sheets>
    <sheet name="Aneksi 1" sheetId="1" r:id="rId1"/>
    <sheet name="Aneksi 2" sheetId="2" r:id="rId2"/>
    <sheet name="Aneksi  3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<sst xmlns="http://schemas.openxmlformats.org/spreadsheetml/2006/main" count="441" uniqueCount="236">
  <si>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</si>
  <si>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</si>
  <si>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</si>
  <si>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</si>
  <si>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</si>
  <si>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</si>
  <si>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</si>
  <si>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</si>
  <si>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</si>
  <si>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</si>
  <si>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</si>
  <si>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</si>
  <si>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</si>
  <si>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</si>
  <si>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</si>
  <si>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</si>
  <si>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</si>
  <si>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</si>
  <si>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</si>
  <si>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</si>
  <si>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</si>
  <si>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</si>
  <si>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</si>
  <si>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</si>
  <si>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</si>
  <si>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</si>
  <si>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</si>
  <si>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</si>
  <si>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</si>
  <si>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</si>
  <si>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</si>
  <si>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</si>
  <si>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</si>
  <si>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</si>
  <si>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</si>
  <si>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</si>
  <si>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</si>
  <si>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</si>
  <si>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</si>
  <si>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.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</si>
  <si>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</si>
  <si>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</si>
  <si>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</si>
  <si>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</si>
  <si>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</si>
  <si>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</si>
  <si>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</si>
  <si>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</si>
  <si>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        Totali</t>
  </si>
  <si>
    <t xml:space="preserve">                 Sekretari I Pergjithshem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</si>
  <si>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</si>
  <si>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</si>
  <si>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</si>
  <si>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</si>
  <si>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</si>
  <si>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</si>
  <si>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</si>
  <si>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</si>
  <si>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</si>
  <si>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</si>
  <si>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</si>
  <si>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</si>
  <si>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</si>
  <si>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</si>
  <si>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</si>
  <si>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</si>
  <si>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</si>
  <si>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</si>
  <si>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</si>
  <si>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</si>
  <si>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</si>
  <si>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</si>
  <si>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</si>
  <si>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</si>
  <si>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</si>
  <si>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</si>
  <si>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</si>
  <si>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</si>
  <si>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</si>
  <si>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Sekretari i Pergjithshem</t>
  </si>
  <si>
    <t>Sigurime Shoqerore</t>
  </si>
  <si>
    <t>Mallra dhe Sherbime te Tjera</t>
  </si>
  <si>
    <t>Projektet me financim te brendshem (ne 000/leke)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</si>
  <si>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</si>
  <si>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</si>
  <si>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</si>
  <si>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</si>
  <si>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</si>
  <si>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</si>
  <si>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</si>
  <si>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</si>
  <si>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</si>
  <si>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</si>
  <si>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</si>
  <si>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</si>
  <si>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</si>
  <si>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</si>
  <si>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</si>
  <si>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</si>
  <si>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</si>
  <si>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</si>
  <si>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</si>
  <si>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</si>
  <si>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</si>
  <si>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</si>
  <si>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</si>
  <si>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</si>
  <si>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</si>
  <si>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</si>
  <si>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</si>
  <si>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</si>
  <si>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</si>
  <si>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</si>
  <si>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</si>
  <si>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</si>
  <si>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</si>
  <si>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</si>
  <si>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</si>
  <si>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</si>
  <si>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</si>
  <si>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</si>
  <si>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</si>
  <si>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</si>
  <si>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</si>
  <si>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</si>
  <si>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</si>
  <si>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</si>
  <si>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</si>
  <si>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</si>
  <si>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</si>
  <si>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</si>
  <si>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</si>
  <si>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</si>
  <si>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</si>
  <si>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</si>
  <si>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 xml:space="preserve">Emertimi I </t>
  </si>
  <si>
    <t>Programit</t>
  </si>
  <si>
    <t>Objektivat e Politikes</t>
  </si>
  <si>
    <t>Kodi I treguesit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</si>
  <si>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</si>
  <si>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</si>
  <si>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</si>
  <si>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</si>
  <si>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</si>
  <si>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</si>
  <si>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</si>
  <si>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</si>
  <si>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</si>
  <si>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</si>
  <si>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</si>
  <si>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</si>
  <si>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</si>
  <si>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</si>
  <si>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</si>
  <si>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</si>
  <si>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Objektivi 1.1</t>
  </si>
  <si>
    <t>Objektivi 1.2</t>
  </si>
  <si>
    <t>Objektivi 1.3</t>
  </si>
  <si>
    <t>VEPRIMTARI ARSIMORE</t>
  </si>
  <si>
    <t>A</t>
  </si>
  <si>
    <t>B</t>
  </si>
  <si>
    <t>C</t>
  </si>
  <si>
    <t>D</t>
  </si>
  <si>
    <t>F</t>
  </si>
  <si>
    <t>G</t>
  </si>
  <si>
    <t>H</t>
  </si>
  <si>
    <t>I</t>
  </si>
  <si>
    <t>Orendi</t>
  </si>
  <si>
    <t>Pajisje zyre</t>
  </si>
  <si>
    <t>realizuar</t>
  </si>
  <si>
    <t>Pajisje elektronike</t>
  </si>
  <si>
    <t>M550003</t>
  </si>
  <si>
    <t>M550007</t>
  </si>
  <si>
    <t>M550001</t>
  </si>
  <si>
    <t>M550002</t>
  </si>
  <si>
    <t>Rikonstruksion</t>
  </si>
  <si>
    <t>ANEKSI nr 5 "Projektet e Investimeve me financim te brendshem dhe me financim te huaj"</t>
  </si>
  <si>
    <t xml:space="preserve">Realizimi I programit teoriko-praktik te ciklit 3 vjecar per kandidate magjistrate </t>
  </si>
  <si>
    <t>Realizimi I programit teoriko-praktik te ciklit 3 mujor per kancelare</t>
  </si>
  <si>
    <t>Realizimi i programit teoriko-praktik te ciklit 9 mujor per nd.ligjor</t>
  </si>
  <si>
    <t>Realizimi I sesioneve trajnuese per magjistrate, av.shteti e nd. Ligjore ne detyre</t>
  </si>
  <si>
    <t>Realizimi I sesioneve trajnuese per kancelare qe punojne ne gjykata e prokurori</t>
  </si>
  <si>
    <t xml:space="preserve">Realizimi I botimeve periodike e shkencore 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</si>
  <si>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</si>
  <si>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</si>
  <si>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"Organizimi dhe zhvillimi i sesioneve trajnuese, nëpërmjet konsolidimit të Programit të Trajnimit Vazhdues të magjistratëve në detyrë, të avokatëve të shtetit në detyrë dhe ndihmësve ligjor e kancelarëve që punojnë në gjykata dhe prokurori."</t>
  </si>
  <si>
    <t>"Procesii i rekrutimit dhe i mësimdhënies për programin e Formimit Fillestar të kandidatëve për magjistratë ,të kandiatëve për pozicionet në Avokaturën e Shtetit,  të kandidatëve për këshilltar/ndihmës ligjor, si dhe të kandidatëve për kancelar të gjykatave e prokurorive  ."</t>
  </si>
  <si>
    <t>"Realizimi i publikimeve dhe puna kërkimore-shkencore, si kusht i domosdoshëm për rritjen e nivelit profesional të kandidatëve të të gjitha profileve të Programit të Trajnimit Fillestar dhe të magjistratëve në detyrë dhe profesioneve të tjerë ligjorë në detyrë, pjesëmarrës në Programin e Trajnimit Vazhdues, "</t>
  </si>
  <si>
    <t>Nr.kanc.ne detyre</t>
  </si>
  <si>
    <t>Nr.nd.ligjor.ne detyre</t>
  </si>
  <si>
    <t>Nr.kand.magjistrate</t>
  </si>
  <si>
    <t>Nr.sesione trajnuese</t>
  </si>
  <si>
    <t>Nr. botimesh</t>
  </si>
  <si>
    <t>Fakti vjetor</t>
  </si>
  <si>
    <t>M550005</t>
  </si>
  <si>
    <t>Fond biblioteke</t>
  </si>
  <si>
    <t>Viti / 2017</t>
  </si>
  <si>
    <t>ANEKSI nr 3 : "Raporti  i realizimit te treguesve te performances / produkteve te programit"</t>
  </si>
  <si>
    <t>Buxheti __</t>
  </si>
  <si>
    <t>I projektit</t>
  </si>
  <si>
    <t xml:space="preserve">Kodii </t>
  </si>
  <si>
    <t>Viti / 2018</t>
  </si>
  <si>
    <t>Viti 2018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</si>
  <si>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</si>
  <si>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</si>
  <si>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</si>
  <si>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</si>
  <si>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</si>
  <si>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</si>
  <si>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</si>
  <si>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</si>
  <si>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</si>
  <si>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</si>
  <si>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</si>
  <si>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</si>
  <si>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</si>
  <si>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Shpenz.nga te Ardh.(Kap/5)</t>
  </si>
  <si>
    <t>TOTALI  (Korente,kapitale  KAP/1 )</t>
  </si>
  <si>
    <t>Jashte Buxhetore (Sponsorizime, Kap/6)</t>
  </si>
  <si>
    <t>(8 mujore/vjetore)</t>
  </si>
  <si>
    <t xml:space="preserve">planit te </t>
  </si>
  <si>
    <t>Qera Seminare, Dieta</t>
  </si>
  <si>
    <t>12/m / 2018</t>
  </si>
  <si>
    <t xml:space="preserve"> jashte limitit  sponsorizime</t>
  </si>
  <si>
    <t>12 /m / 2018</t>
  </si>
  <si>
    <t>te Ardhura</t>
  </si>
  <si>
    <t>Jashte limitit Fond I vecante</t>
  </si>
  <si>
    <t>27.2.2019</t>
  </si>
  <si>
    <t>Periudha e Raportimit 12 /mujori / 2018</t>
  </si>
  <si>
    <t xml:space="preserve"> FAKTI  12 m  / 2018    (KAP / 6)</t>
  </si>
  <si>
    <t>MAGJISTRATURA   FAKTI  12 m   / 2018    (KAP / 6 + Kap / 1)</t>
  </si>
  <si>
    <t>12 m I  korrent)</t>
  </si>
  <si>
    <t>12m I  korrent)</t>
  </si>
  <si>
    <t>12 m I korrent)</t>
  </si>
  <si>
    <t>Ulja e numrit të studernteve, Pagesa e burses për ( Exo fficio) mosplotesimi I struktures</t>
  </si>
  <si>
    <t>Mos perdorimi i fondit te dietave nga pjesmarresit ne seminare, mosplotesimi i struktures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</si>
</sst>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0.000"/>
    <numFmt numFmtId="218" formatCode="0.00000"/>
    <numFmt numFmtId="219" formatCode="0.0000"/>
    <numFmt numFmtId="220" formatCode="0.000000"/>
  </numFmts>
  <fonts count="6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203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198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8" fillId="0" borderId="0">
      <alignment/>
      <protection/>
    </xf>
    <xf numFmtId="0" fontId="29" fillId="0" borderId="10" applyNumberFormat="0" applyFill="0" applyAlignment="0" applyProtection="0"/>
    <xf numFmtId="212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5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13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9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10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11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6" fontId="11" fillId="0" borderId="0">
      <alignment horizontal="right"/>
      <protection/>
    </xf>
    <xf numFmtId="0" fontId="45" fillId="0" borderId="0" applyProtection="0">
      <alignment/>
    </xf>
    <xf numFmtId="214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85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85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85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85" fontId="2" fillId="0" borderId="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5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5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85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55" fillId="0" borderId="18" xfId="0" applyFont="1" applyBorder="1" applyAlignment="1">
      <alignment/>
    </xf>
    <xf numFmtId="196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9" xfId="0" applyFont="1" applyBorder="1" applyAlignment="1">
      <alignment/>
    </xf>
    <xf numFmtId="0" fontId="56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49" fontId="0" fillId="0" borderId="48" xfId="0" applyNumberFormat="1" applyFont="1" applyBorder="1" applyAlignment="1">
      <alignment wrapText="1"/>
    </xf>
    <xf numFmtId="0" fontId="57" fillId="0" borderId="18" xfId="0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wrapText="1"/>
    </xf>
    <xf numFmtId="0" fontId="52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196" fontId="55" fillId="0" borderId="9" xfId="0" applyNumberFormat="1" applyFont="1" applyBorder="1" applyAlignment="1">
      <alignment/>
    </xf>
    <xf numFmtId="49" fontId="58" fillId="0" borderId="9" xfId="0" applyNumberFormat="1" applyFont="1" applyBorder="1" applyAlignment="1">
      <alignment wrapText="1"/>
    </xf>
    <xf numFmtId="0" fontId="59" fillId="0" borderId="19" xfId="0" applyFont="1" applyBorder="1" applyAlignment="1">
      <alignment/>
    </xf>
    <xf numFmtId="0" fontId="59" fillId="0" borderId="9" xfId="0" applyFont="1" applyBorder="1" applyAlignment="1">
      <alignment/>
    </xf>
    <xf numFmtId="0" fontId="59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9" fillId="0" borderId="9" xfId="0" applyNumberFormat="1" applyFont="1" applyBorder="1" applyAlignment="1">
      <alignment wrapText="1"/>
    </xf>
    <xf numFmtId="0" fontId="55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1" fontId="55" fillId="0" borderId="9" xfId="0" applyNumberFormat="1" applyFont="1" applyBorder="1" applyAlignment="1">
      <alignment/>
    </xf>
    <xf numFmtId="0" fontId="6" fillId="26" borderId="43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2" fillId="0" borderId="49" xfId="0" applyFont="1" applyBorder="1" applyAlignment="1">
      <alignment/>
    </xf>
    <xf numFmtId="185" fontId="2" fillId="0" borderId="50" xfId="0" applyNumberFormat="1" applyFont="1" applyBorder="1" applyAlignment="1">
      <alignment/>
    </xf>
    <xf numFmtId="0" fontId="3" fillId="0" borderId="51" xfId="0" applyFont="1" applyBorder="1" applyAlignment="1">
      <alignment/>
    </xf>
    <xf numFmtId="185" fontId="2" fillId="0" borderId="52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85" fontId="2" fillId="0" borderId="53" xfId="0" applyNumberFormat="1" applyFont="1" applyBorder="1" applyAlignment="1">
      <alignment/>
    </xf>
    <xf numFmtId="0" fontId="8" fillId="26" borderId="33" xfId="0" applyFont="1" applyFill="1" applyBorder="1" applyAlignment="1">
      <alignment/>
    </xf>
    <xf numFmtId="0" fontId="8" fillId="26" borderId="31" xfId="0" applyFont="1" applyFill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4" xfId="0" applyFont="1" applyFill="1" applyBorder="1" applyAlignment="1">
      <alignment/>
    </xf>
    <xf numFmtId="185" fontId="2" fillId="0" borderId="54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85" fontId="2" fillId="0" borderId="5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49" xfId="0" applyFont="1" applyBorder="1" applyAlignment="1">
      <alignment/>
    </xf>
    <xf numFmtId="0" fontId="0" fillId="0" borderId="44" xfId="0" applyBorder="1" applyAlignment="1">
      <alignment/>
    </xf>
    <xf numFmtId="0" fontId="3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58" xfId="0" applyBorder="1" applyAlignment="1">
      <alignment/>
    </xf>
    <xf numFmtId="0" fontId="0" fillId="0" borderId="55" xfId="0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59" xfId="0" applyNumberFormat="1" applyFont="1" applyBorder="1" applyAlignment="1">
      <alignment wrapText="1"/>
    </xf>
    <xf numFmtId="0" fontId="0" fillId="0" borderId="60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61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9" fillId="0" borderId="18" xfId="0" applyNumberFormat="1" applyFont="1" applyBorder="1" applyAlignment="1">
      <alignment wrapText="1"/>
    </xf>
    <xf numFmtId="49" fontId="59" fillId="0" borderId="1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56" fillId="0" borderId="19" xfId="0" applyNumberFormat="1" applyFont="1" applyBorder="1" applyAlignment="1">
      <alignment wrapText="1"/>
    </xf>
    <xf numFmtId="49" fontId="56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60" fillId="0" borderId="18" xfId="0" applyNumberFormat="1" applyFont="1" applyBorder="1" applyAlignment="1">
      <alignment wrapText="1"/>
    </xf>
    <xf numFmtId="49" fontId="60" fillId="0" borderId="19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43" xfId="0" applyNumberFormat="1" applyFont="1" applyBorder="1" applyAlignment="1">
      <alignment wrapText="1"/>
    </xf>
    <xf numFmtId="49" fontId="0" fillId="0" borderId="37" xfId="0" applyNumberForma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63" xfId="0" applyNumberFormat="1" applyFont="1" applyBorder="1" applyAlignment="1">
      <alignment wrapText="1"/>
    </xf>
    <xf numFmtId="49" fontId="3" fillId="0" borderId="58" xfId="0" applyNumberFormat="1" applyFont="1" applyBorder="1" applyAlignment="1">
      <alignment wrapText="1"/>
    </xf>
    <xf numFmtId="49" fontId="3" fillId="0" borderId="38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A2" sqref="A2:K26"/>
    </sheetView>
  </sheetViews>
  <sheetFormatPr defaultColWidth="9.140625" defaultRowHeight="12.75"/>
  <cols>
    <col min="4" max="4" width="13.7109375" style="0" customWidth="1"/>
    <col min="5" max="5" width="10.8515625" style="0" bestFit="1" customWidth="1"/>
    <col min="6" max="6" width="10.00390625" style="0" customWidth="1"/>
    <col min="7" max="7" width="12.7109375" style="0" customWidth="1"/>
    <col min="8" max="8" width="13.421875" style="0" customWidth="1"/>
    <col min="9" max="9" width="14.7109375" style="0" customWidth="1"/>
    <col min="10" max="10" width="13.421875" style="0" customWidth="1"/>
    <col min="11" max="11" width="10.7109375" style="0" customWidth="1"/>
    <col min="12" max="12" width="14.57421875" style="0" customWidth="1"/>
    <col min="13" max="13" width="12.57421875" style="0" bestFit="1" customWidth="1"/>
    <col min="14" max="14" width="12.7109375" style="0" customWidth="1"/>
  </cols>
  <sheetData>
    <row r="2" spans="4:13" ht="12.75">
      <c r="D2" s="1"/>
      <c r="M2" s="31" t="s">
        <v>39</v>
      </c>
    </row>
    <row r="3" spans="1:13" ht="12.75">
      <c r="A3" s="1" t="s">
        <v>63</v>
      </c>
      <c r="M3" s="31" t="s">
        <v>39</v>
      </c>
    </row>
    <row r="4" spans="1:13" ht="16.5" thickBot="1">
      <c r="A4" s="160" t="s">
        <v>34</v>
      </c>
      <c r="B4" s="1"/>
      <c r="C4" s="2"/>
      <c r="D4" s="2"/>
      <c r="E4" s="3"/>
      <c r="F4" s="2"/>
      <c r="G4" s="2"/>
      <c r="I4" s="49"/>
      <c r="J4" s="49" t="s">
        <v>40</v>
      </c>
      <c r="K4" s="30"/>
      <c r="M4" s="31" t="s">
        <v>39</v>
      </c>
    </row>
    <row r="5" spans="1:13" ht="12.75">
      <c r="A5" s="106"/>
      <c r="B5" s="107"/>
      <c r="C5" s="107"/>
      <c r="D5" s="107"/>
      <c r="E5" s="108"/>
      <c r="F5" s="107"/>
      <c r="G5" s="107"/>
      <c r="H5" s="109"/>
      <c r="I5" s="109"/>
      <c r="J5" s="109"/>
      <c r="K5" s="110"/>
      <c r="M5" s="31" t="s">
        <v>39</v>
      </c>
    </row>
    <row r="6" spans="1:13" ht="12.75">
      <c r="A6" s="5" t="s">
        <v>41</v>
      </c>
      <c r="B6" s="208">
        <v>10555001</v>
      </c>
      <c r="C6" s="209"/>
      <c r="D6" s="209"/>
      <c r="E6" s="209"/>
      <c r="F6" s="209"/>
      <c r="G6" s="210"/>
      <c r="H6" s="50" t="s">
        <v>42</v>
      </c>
      <c r="I6" s="70"/>
      <c r="J6" s="70"/>
      <c r="K6" s="6"/>
      <c r="M6" s="31" t="s">
        <v>39</v>
      </c>
    </row>
    <row r="7" spans="1:13" ht="12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M7" s="31" t="s">
        <v>39</v>
      </c>
    </row>
    <row r="8" spans="1:13" ht="12.75">
      <c r="A8" s="7" t="s">
        <v>1</v>
      </c>
      <c r="B8" s="208">
        <v>9820</v>
      </c>
      <c r="C8" s="209"/>
      <c r="D8" s="209"/>
      <c r="E8" s="209"/>
      <c r="F8" s="209"/>
      <c r="G8" s="210"/>
      <c r="H8" s="8" t="s">
        <v>2</v>
      </c>
      <c r="I8" s="28"/>
      <c r="J8" s="28"/>
      <c r="K8" s="27" t="s">
        <v>35</v>
      </c>
      <c r="M8" s="31" t="s">
        <v>39</v>
      </c>
    </row>
    <row r="9" spans="1:13" ht="12.75">
      <c r="A9" s="114"/>
      <c r="B9" s="115"/>
      <c r="C9" s="115"/>
      <c r="D9" s="115"/>
      <c r="E9" s="211" t="s">
        <v>50</v>
      </c>
      <c r="F9" s="212"/>
      <c r="G9" s="212"/>
      <c r="H9" s="212"/>
      <c r="I9" s="212"/>
      <c r="J9" s="212"/>
      <c r="K9" s="213"/>
      <c r="M9" s="31" t="s">
        <v>39</v>
      </c>
    </row>
    <row r="10" spans="1:13" ht="12.75">
      <c r="A10" s="114"/>
      <c r="B10" s="115" t="s">
        <v>24</v>
      </c>
      <c r="C10" s="115"/>
      <c r="D10" s="115"/>
      <c r="E10" s="116" t="s">
        <v>3</v>
      </c>
      <c r="F10" s="116" t="s">
        <v>4</v>
      </c>
      <c r="G10" s="116" t="s">
        <v>5</v>
      </c>
      <c r="H10" s="116" t="s">
        <v>6</v>
      </c>
      <c r="I10" s="117" t="s">
        <v>57</v>
      </c>
      <c r="J10" s="117" t="s">
        <v>59</v>
      </c>
      <c r="K10" s="118" t="s">
        <v>62</v>
      </c>
      <c r="M10" s="31" t="s">
        <v>39</v>
      </c>
    </row>
    <row r="11" spans="1:13" ht="12.75">
      <c r="A11" s="175"/>
      <c r="B11" s="119" t="s">
        <v>24</v>
      </c>
      <c r="C11" s="119"/>
      <c r="D11" s="119"/>
      <c r="E11" s="120" t="s">
        <v>51</v>
      </c>
      <c r="F11" s="120" t="s">
        <v>25</v>
      </c>
      <c r="G11" s="120" t="s">
        <v>53</v>
      </c>
      <c r="H11" s="120" t="s">
        <v>55</v>
      </c>
      <c r="I11" s="121" t="s">
        <v>53</v>
      </c>
      <c r="J11" s="121" t="s">
        <v>193</v>
      </c>
      <c r="K11" s="122" t="s">
        <v>7</v>
      </c>
      <c r="M11" s="31" t="s">
        <v>39</v>
      </c>
    </row>
    <row r="12" spans="1:13" ht="12.75">
      <c r="A12" s="175"/>
      <c r="B12" s="119"/>
      <c r="C12" s="119"/>
      <c r="D12" s="119"/>
      <c r="E12" s="120" t="s">
        <v>52</v>
      </c>
      <c r="F12" s="120"/>
      <c r="G12" s="120" t="s">
        <v>54</v>
      </c>
      <c r="H12" s="120" t="s">
        <v>56</v>
      </c>
      <c r="I12" s="121" t="s">
        <v>58</v>
      </c>
      <c r="J12" s="121" t="s">
        <v>61</v>
      </c>
      <c r="K12" s="122"/>
      <c r="M12" s="31"/>
    </row>
    <row r="13" spans="1:13" ht="12.75">
      <c r="A13" s="176" t="s">
        <v>2</v>
      </c>
      <c r="B13" s="123" t="s">
        <v>43</v>
      </c>
      <c r="C13" s="124"/>
      <c r="D13" s="125"/>
      <c r="E13" s="120" t="s">
        <v>196</v>
      </c>
      <c r="F13" s="120" t="s">
        <v>201</v>
      </c>
      <c r="G13" s="120" t="s">
        <v>201</v>
      </c>
      <c r="H13" s="120" t="s">
        <v>201</v>
      </c>
      <c r="I13" s="120" t="s">
        <v>222</v>
      </c>
      <c r="J13" s="120" t="s">
        <v>224</v>
      </c>
      <c r="K13" s="122"/>
      <c r="M13" s="31" t="s">
        <v>39</v>
      </c>
    </row>
    <row r="14" spans="1:13" ht="12.75">
      <c r="A14" s="60" t="s">
        <v>44</v>
      </c>
      <c r="B14" s="214" t="s">
        <v>45</v>
      </c>
      <c r="C14" s="215"/>
      <c r="D14" s="216"/>
      <c r="E14" s="9">
        <v>87662</v>
      </c>
      <c r="F14" s="9">
        <v>90000</v>
      </c>
      <c r="G14" s="9">
        <v>121000</v>
      </c>
      <c r="H14" s="9">
        <v>121000</v>
      </c>
      <c r="I14" s="71">
        <v>119901.8</v>
      </c>
      <c r="J14" s="71">
        <v>107377</v>
      </c>
      <c r="K14" s="10">
        <f>+J14-I14</f>
        <v>-12524.800000000003</v>
      </c>
      <c r="M14" s="31" t="s">
        <v>39</v>
      </c>
    </row>
    <row r="15" spans="1:13" ht="12.75">
      <c r="A15" s="57"/>
      <c r="B15" s="203"/>
      <c r="C15" s="204"/>
      <c r="D15" s="205"/>
      <c r="E15" s="11"/>
      <c r="F15" s="11"/>
      <c r="G15" s="11"/>
      <c r="H15" s="11"/>
      <c r="I15" s="18"/>
      <c r="J15" s="18">
        <v>0</v>
      </c>
      <c r="K15" s="10">
        <f>+J15-I15</f>
        <v>0</v>
      </c>
      <c r="M15" s="31" t="s">
        <v>39</v>
      </c>
    </row>
    <row r="16" spans="1:13" ht="13.5" thickBot="1">
      <c r="A16" s="177" t="s">
        <v>48</v>
      </c>
      <c r="B16" s="201" t="s">
        <v>46</v>
      </c>
      <c r="C16" s="201"/>
      <c r="D16" s="202"/>
      <c r="E16" s="56">
        <f>SUM(E14:E15)</f>
        <v>87662</v>
      </c>
      <c r="F16" s="56">
        <f aca="true" t="shared" si="0" ref="F16:K16">SUM(F14:F15)</f>
        <v>90000</v>
      </c>
      <c r="G16" s="56">
        <f t="shared" si="0"/>
        <v>121000</v>
      </c>
      <c r="H16" s="56">
        <f t="shared" si="0"/>
        <v>121000</v>
      </c>
      <c r="I16" s="56">
        <f t="shared" si="0"/>
        <v>119901.8</v>
      </c>
      <c r="J16" s="56">
        <f t="shared" si="0"/>
        <v>107377</v>
      </c>
      <c r="K16" s="178">
        <f t="shared" si="0"/>
        <v>-12524.800000000003</v>
      </c>
      <c r="M16" s="31" t="s">
        <v>39</v>
      </c>
    </row>
    <row r="17" spans="1:13" ht="13.5" thickBot="1">
      <c r="A17" s="52" t="s">
        <v>47</v>
      </c>
      <c r="B17" s="53"/>
      <c r="C17" s="59" t="s">
        <v>223</v>
      </c>
      <c r="D17" s="37"/>
      <c r="E17" s="38">
        <v>1726</v>
      </c>
      <c r="F17" s="38">
        <v>0</v>
      </c>
      <c r="G17" s="38">
        <v>0</v>
      </c>
      <c r="H17" s="38">
        <v>0</v>
      </c>
      <c r="I17" s="38">
        <v>3315.8</v>
      </c>
      <c r="J17" s="38">
        <v>3278</v>
      </c>
      <c r="K17" s="10">
        <f>+J17-I17</f>
        <v>-37.80000000000018</v>
      </c>
      <c r="M17" s="31" t="s">
        <v>39</v>
      </c>
    </row>
    <row r="18" spans="1:13" ht="13.5" thickBot="1">
      <c r="A18" s="39" t="s">
        <v>225</v>
      </c>
      <c r="B18" s="62"/>
      <c r="C18" s="206" t="s">
        <v>226</v>
      </c>
      <c r="D18" s="207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0">
        <f>+J18-I18</f>
        <v>0</v>
      </c>
      <c r="M18" s="31" t="s">
        <v>39</v>
      </c>
    </row>
    <row r="19" spans="1:13" ht="13.5" customHeight="1" thickBot="1">
      <c r="A19" s="179" t="s">
        <v>38</v>
      </c>
      <c r="B19" s="180"/>
      <c r="C19" s="180"/>
      <c r="D19" s="181"/>
      <c r="E19" s="61">
        <f>+E16+E17+E18</f>
        <v>89388</v>
      </c>
      <c r="F19" s="61">
        <f aca="true" t="shared" si="1" ref="F19:K19">+F16+F17+F18</f>
        <v>90000</v>
      </c>
      <c r="G19" s="61">
        <f t="shared" si="1"/>
        <v>121000</v>
      </c>
      <c r="H19" s="61">
        <f t="shared" si="1"/>
        <v>121000</v>
      </c>
      <c r="I19" s="61">
        <f t="shared" si="1"/>
        <v>123217.6</v>
      </c>
      <c r="J19" s="61">
        <f t="shared" si="1"/>
        <v>110655</v>
      </c>
      <c r="K19" s="182">
        <f t="shared" si="1"/>
        <v>-12562.600000000002</v>
      </c>
      <c r="M19" s="31" t="s">
        <v>39</v>
      </c>
    </row>
    <row r="20" ht="12.75">
      <c r="M20" s="31" t="s">
        <v>39</v>
      </c>
    </row>
    <row r="21" ht="16.5" customHeight="1">
      <c r="M21" s="31" t="s">
        <v>39</v>
      </c>
    </row>
    <row r="22" spans="1:13" ht="12.75">
      <c r="A22" s="73"/>
      <c r="B22" s="74"/>
      <c r="C22" s="74"/>
      <c r="D22" s="75"/>
      <c r="E22" s="76" t="s">
        <v>8</v>
      </c>
      <c r="F22" s="77" t="s">
        <v>36</v>
      </c>
      <c r="G22" s="68"/>
      <c r="H22" s="69"/>
      <c r="I22" s="25"/>
      <c r="J22" s="25"/>
      <c r="M22" s="31" t="s">
        <v>39</v>
      </c>
    </row>
    <row r="23" spans="1:13" ht="12.75">
      <c r="A23" s="78" t="s">
        <v>49</v>
      </c>
      <c r="B23" s="79"/>
      <c r="C23" s="79"/>
      <c r="D23" s="80"/>
      <c r="E23" s="76" t="s">
        <v>21</v>
      </c>
      <c r="F23" s="77"/>
      <c r="G23" s="68"/>
      <c r="H23" s="69"/>
      <c r="I23" s="25"/>
      <c r="J23" s="25"/>
      <c r="M23" s="31" t="s">
        <v>39</v>
      </c>
    </row>
    <row r="24" spans="1:13" ht="12.75">
      <c r="A24" s="81"/>
      <c r="B24" s="82"/>
      <c r="C24" s="82"/>
      <c r="D24" s="83"/>
      <c r="E24" s="76" t="s">
        <v>22</v>
      </c>
      <c r="F24" s="77" t="s">
        <v>227</v>
      </c>
      <c r="G24" s="68"/>
      <c r="H24" s="69"/>
      <c r="I24" s="25"/>
      <c r="J24" s="25"/>
      <c r="M24" s="31" t="s">
        <v>39</v>
      </c>
    </row>
    <row r="25" ht="12.75">
      <c r="M25" s="31" t="s">
        <v>39</v>
      </c>
    </row>
    <row r="26" ht="12.75">
      <c r="M26" s="31" t="s">
        <v>39</v>
      </c>
    </row>
    <row r="27" ht="12.75">
      <c r="M27" s="31" t="s">
        <v>39</v>
      </c>
    </row>
    <row r="28" ht="12.75">
      <c r="M28" s="31" t="s">
        <v>39</v>
      </c>
    </row>
    <row r="29" ht="12.75">
      <c r="M29" s="31" t="s">
        <v>39</v>
      </c>
    </row>
    <row r="30" ht="12.75" customHeight="1">
      <c r="M30" s="31" t="s">
        <v>39</v>
      </c>
    </row>
    <row r="31" ht="12.75">
      <c r="M31" s="31" t="s">
        <v>39</v>
      </c>
    </row>
    <row r="32" ht="12.75">
      <c r="M32" s="31" t="s">
        <v>39</v>
      </c>
    </row>
    <row r="33" ht="12.75">
      <c r="M33" s="31" t="s">
        <v>39</v>
      </c>
    </row>
    <row r="34" ht="12.75">
      <c r="M34" s="31" t="s">
        <v>39</v>
      </c>
    </row>
    <row r="35" ht="12.75">
      <c r="M35" s="31" t="s">
        <v>39</v>
      </c>
    </row>
    <row r="36" ht="12.75">
      <c r="M36" s="32"/>
    </row>
    <row r="37" ht="12.75">
      <c r="M37" s="32"/>
    </row>
    <row r="38" ht="12.75">
      <c r="M38" s="32"/>
    </row>
  </sheetData>
  <sheetProtection/>
  <mergeCells count="7">
    <mergeCell ref="B16:D16"/>
    <mergeCell ref="B15:D15"/>
    <mergeCell ref="C18:D18"/>
    <mergeCell ref="B6:G6"/>
    <mergeCell ref="B8:G8"/>
    <mergeCell ref="E9:K9"/>
    <mergeCell ref="B14:D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24">
      <selection activeCell="B2" sqref="B2:L35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64</v>
      </c>
    </row>
    <row r="3" spans="2:12" ht="16.5" thickBot="1">
      <c r="B3" s="160" t="s">
        <v>34</v>
      </c>
      <c r="C3" s="1"/>
      <c r="D3" s="2"/>
      <c r="E3" s="2"/>
      <c r="F3" s="3"/>
      <c r="G3" s="2"/>
      <c r="H3" s="2"/>
      <c r="J3" s="49"/>
      <c r="K3" s="49" t="s">
        <v>40</v>
      </c>
      <c r="L3" s="30"/>
    </row>
    <row r="4" spans="2:12" ht="12.75">
      <c r="B4" s="106"/>
      <c r="C4" s="107"/>
      <c r="D4" s="107"/>
      <c r="E4" s="107"/>
      <c r="F4" s="108"/>
      <c r="G4" s="107"/>
      <c r="H4" s="107"/>
      <c r="I4" s="109"/>
      <c r="J4" s="109"/>
      <c r="K4" s="109"/>
      <c r="L4" s="110"/>
    </row>
    <row r="5" spans="2:12" ht="12" customHeight="1">
      <c r="B5" s="126" t="s">
        <v>41</v>
      </c>
      <c r="C5" s="219">
        <v>10555001</v>
      </c>
      <c r="D5" s="220"/>
      <c r="E5" s="220"/>
      <c r="F5" s="220"/>
      <c r="G5" s="220"/>
      <c r="H5" s="221"/>
      <c r="I5" s="127" t="s">
        <v>42</v>
      </c>
      <c r="J5" s="128"/>
      <c r="K5" s="128"/>
      <c r="L5" s="129"/>
    </row>
    <row r="6" spans="2:12" ht="12.75">
      <c r="B6" s="133" t="s">
        <v>1</v>
      </c>
      <c r="C6" s="219">
        <v>9820</v>
      </c>
      <c r="D6" s="220"/>
      <c r="E6" s="220"/>
      <c r="F6" s="220"/>
      <c r="G6" s="220"/>
      <c r="H6" s="221"/>
      <c r="I6" s="130" t="s">
        <v>2</v>
      </c>
      <c r="J6" s="131"/>
      <c r="K6" s="131"/>
      <c r="L6" s="132" t="s">
        <v>35</v>
      </c>
    </row>
    <row r="7" spans="2:12" ht="12.75">
      <c r="B7" s="183"/>
      <c r="C7" s="115"/>
      <c r="D7" s="115"/>
      <c r="E7" s="115"/>
      <c r="F7" s="211" t="s">
        <v>50</v>
      </c>
      <c r="G7" s="212"/>
      <c r="H7" s="212"/>
      <c r="I7" s="212"/>
      <c r="J7" s="212"/>
      <c r="K7" s="212"/>
      <c r="L7" s="213"/>
    </row>
    <row r="8" spans="2:12" ht="12.75">
      <c r="B8" s="184"/>
      <c r="C8" s="115" t="s">
        <v>24</v>
      </c>
      <c r="D8" s="115"/>
      <c r="E8" s="115"/>
      <c r="F8" s="116" t="s">
        <v>3</v>
      </c>
      <c r="G8" s="116" t="s">
        <v>4</v>
      </c>
      <c r="H8" s="116" t="s">
        <v>5</v>
      </c>
      <c r="I8" s="116" t="s">
        <v>6</v>
      </c>
      <c r="J8" s="117" t="s">
        <v>57</v>
      </c>
      <c r="K8" s="117" t="s">
        <v>59</v>
      </c>
      <c r="L8" s="118" t="s">
        <v>62</v>
      </c>
    </row>
    <row r="9" spans="2:12" ht="12.75">
      <c r="B9" s="185" t="s">
        <v>65</v>
      </c>
      <c r="C9" s="119" t="s">
        <v>43</v>
      </c>
      <c r="D9" s="119"/>
      <c r="E9" s="119"/>
      <c r="F9" s="120" t="s">
        <v>51</v>
      </c>
      <c r="G9" s="120" t="s">
        <v>25</v>
      </c>
      <c r="H9" s="120" t="s">
        <v>53</v>
      </c>
      <c r="I9" s="120" t="s">
        <v>55</v>
      </c>
      <c r="J9" s="121" t="s">
        <v>53</v>
      </c>
      <c r="K9" s="121" t="s">
        <v>193</v>
      </c>
      <c r="L9" s="122" t="s">
        <v>7</v>
      </c>
    </row>
    <row r="10" spans="2:12" ht="12.75">
      <c r="B10" s="186"/>
      <c r="C10" s="119"/>
      <c r="D10" s="119"/>
      <c r="E10" s="119"/>
      <c r="F10" s="120" t="s">
        <v>52</v>
      </c>
      <c r="G10" s="120"/>
      <c r="H10" s="120" t="s">
        <v>54</v>
      </c>
      <c r="I10" s="120" t="s">
        <v>56</v>
      </c>
      <c r="J10" s="121" t="s">
        <v>58</v>
      </c>
      <c r="K10" s="121" t="s">
        <v>61</v>
      </c>
      <c r="L10" s="122"/>
    </row>
    <row r="11" spans="2:12" ht="12.75">
      <c r="B11" s="186"/>
      <c r="C11" s="123"/>
      <c r="D11" s="124"/>
      <c r="E11" s="125"/>
      <c r="F11" s="120" t="s">
        <v>196</v>
      </c>
      <c r="G11" s="120" t="s">
        <v>201</v>
      </c>
      <c r="H11" s="120" t="s">
        <v>201</v>
      </c>
      <c r="I11" s="120" t="s">
        <v>201</v>
      </c>
      <c r="J11" s="120" t="s">
        <v>224</v>
      </c>
      <c r="K11" s="120" t="s">
        <v>224</v>
      </c>
      <c r="L11" s="122"/>
    </row>
    <row r="12" spans="2:12" ht="12.75">
      <c r="B12" s="60" t="s">
        <v>66</v>
      </c>
      <c r="C12" s="214" t="s">
        <v>9</v>
      </c>
      <c r="D12" s="217"/>
      <c r="E12" s="218"/>
      <c r="F12" s="94">
        <v>38397</v>
      </c>
      <c r="G12" s="94">
        <v>32155</v>
      </c>
      <c r="H12" s="94">
        <v>38374</v>
      </c>
      <c r="I12" s="94">
        <v>50374</v>
      </c>
      <c r="J12" s="94">
        <v>61994</v>
      </c>
      <c r="K12" s="94">
        <v>55520</v>
      </c>
      <c r="L12" s="10">
        <f>+K12-J12</f>
        <v>-6474</v>
      </c>
    </row>
    <row r="13" spans="2:12" ht="12.75">
      <c r="B13" s="60" t="s">
        <v>67</v>
      </c>
      <c r="C13" s="51" t="s">
        <v>80</v>
      </c>
      <c r="D13" s="84"/>
      <c r="E13" s="85"/>
      <c r="F13" s="94">
        <v>4526</v>
      </c>
      <c r="G13" s="94">
        <v>4845</v>
      </c>
      <c r="H13" s="94">
        <v>5626</v>
      </c>
      <c r="I13" s="94">
        <v>5726</v>
      </c>
      <c r="J13" s="94">
        <v>6326</v>
      </c>
      <c r="K13" s="94">
        <v>5731</v>
      </c>
      <c r="L13" s="10">
        <f aca="true" t="shared" si="0" ref="L13:L31">+K13-J13</f>
        <v>-595</v>
      </c>
    </row>
    <row r="14" spans="2:12" ht="12.75">
      <c r="B14" s="60" t="s">
        <v>68</v>
      </c>
      <c r="C14" s="51" t="s">
        <v>81</v>
      </c>
      <c r="D14" s="84"/>
      <c r="E14" s="85"/>
      <c r="F14" s="94">
        <v>16076</v>
      </c>
      <c r="G14" s="94">
        <v>37000</v>
      </c>
      <c r="H14" s="94">
        <v>45800</v>
      </c>
      <c r="I14" s="94">
        <v>33700</v>
      </c>
      <c r="J14" s="94">
        <v>19440</v>
      </c>
      <c r="K14" s="94">
        <v>14031</v>
      </c>
      <c r="L14" s="10">
        <f t="shared" si="0"/>
        <v>-5409</v>
      </c>
    </row>
    <row r="15" spans="2:12" ht="12.75">
      <c r="B15" s="60" t="s">
        <v>69</v>
      </c>
      <c r="C15" s="51" t="s">
        <v>10</v>
      </c>
      <c r="D15" s="84"/>
      <c r="E15" s="85"/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0">
        <f t="shared" si="0"/>
        <v>0</v>
      </c>
    </row>
    <row r="16" spans="2:12" ht="12.75">
      <c r="B16" s="60" t="s">
        <v>70</v>
      </c>
      <c r="C16" s="214" t="s">
        <v>11</v>
      </c>
      <c r="D16" s="217"/>
      <c r="E16" s="218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0">
        <f t="shared" si="0"/>
        <v>0</v>
      </c>
    </row>
    <row r="17" spans="2:12" ht="12.75">
      <c r="B17" s="60" t="s">
        <v>71</v>
      </c>
      <c r="C17" s="214" t="s">
        <v>12</v>
      </c>
      <c r="D17" s="217"/>
      <c r="E17" s="218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0">
        <f t="shared" si="0"/>
        <v>0</v>
      </c>
    </row>
    <row r="18" spans="2:12" ht="12.75">
      <c r="B18" s="60" t="s">
        <v>72</v>
      </c>
      <c r="C18" s="214" t="s">
        <v>13</v>
      </c>
      <c r="D18" s="217"/>
      <c r="E18" s="218"/>
      <c r="F18" s="94">
        <v>26950</v>
      </c>
      <c r="G18" s="94">
        <v>15000</v>
      </c>
      <c r="H18" s="94">
        <v>29000</v>
      </c>
      <c r="I18" s="94">
        <v>29000</v>
      </c>
      <c r="J18" s="94">
        <v>31141.8</v>
      </c>
      <c r="K18" s="94">
        <v>31139.1</v>
      </c>
      <c r="L18" s="10">
        <f t="shared" si="0"/>
        <v>-2.7000000000007276</v>
      </c>
    </row>
    <row r="19" spans="2:12" ht="12.75">
      <c r="B19" s="86" t="s">
        <v>14</v>
      </c>
      <c r="C19" s="58" t="s">
        <v>75</v>
      </c>
      <c r="D19" s="54"/>
      <c r="E19" s="55"/>
      <c r="F19" s="94">
        <f>SUM(F12:F18)</f>
        <v>85949</v>
      </c>
      <c r="G19" s="94">
        <f aca="true" t="shared" si="1" ref="G19:L19">SUM(G12:G18)</f>
        <v>89000</v>
      </c>
      <c r="H19" s="94">
        <f t="shared" si="1"/>
        <v>118800</v>
      </c>
      <c r="I19" s="94">
        <f>SUM(I12:I18)</f>
        <v>118800</v>
      </c>
      <c r="J19" s="94">
        <f t="shared" si="1"/>
        <v>118901.8</v>
      </c>
      <c r="K19" s="94">
        <f t="shared" si="1"/>
        <v>106421.1</v>
      </c>
      <c r="L19" s="187">
        <f t="shared" si="1"/>
        <v>-12480.7</v>
      </c>
    </row>
    <row r="20" spans="2:12" ht="12.75">
      <c r="B20" s="60" t="s">
        <v>73</v>
      </c>
      <c r="C20" s="214" t="s">
        <v>15</v>
      </c>
      <c r="D20" s="217"/>
      <c r="E20" s="218"/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10">
        <f t="shared" si="0"/>
        <v>0</v>
      </c>
    </row>
    <row r="21" spans="2:12" ht="12.75">
      <c r="B21" s="60" t="s">
        <v>74</v>
      </c>
      <c r="C21" s="214" t="s">
        <v>16</v>
      </c>
      <c r="D21" s="217"/>
      <c r="E21" s="218"/>
      <c r="F21" s="94">
        <v>1713</v>
      </c>
      <c r="G21" s="94">
        <v>1000</v>
      </c>
      <c r="H21" s="94">
        <v>1000</v>
      </c>
      <c r="I21" s="94">
        <v>1000</v>
      </c>
      <c r="J21" s="94">
        <v>1000</v>
      </c>
      <c r="K21" s="94">
        <v>955.6</v>
      </c>
      <c r="L21" s="10">
        <f t="shared" si="0"/>
        <v>-44.39999999999998</v>
      </c>
    </row>
    <row r="22" spans="2:12" ht="12.75">
      <c r="B22" s="57">
        <v>232</v>
      </c>
      <c r="C22" s="214" t="s">
        <v>17</v>
      </c>
      <c r="D22" s="217"/>
      <c r="E22" s="218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0">
        <f t="shared" si="0"/>
        <v>0</v>
      </c>
    </row>
    <row r="23" spans="2:12" ht="12.75">
      <c r="B23" s="188" t="s">
        <v>14</v>
      </c>
      <c r="C23" s="54" t="s">
        <v>76</v>
      </c>
      <c r="D23" s="54"/>
      <c r="E23" s="55"/>
      <c r="F23" s="94">
        <f>SUM(F20:F22)</f>
        <v>1713</v>
      </c>
      <c r="G23" s="94">
        <f aca="true" t="shared" si="2" ref="G23:L23">SUM(G20:G22)</f>
        <v>1000</v>
      </c>
      <c r="H23" s="94">
        <f t="shared" si="2"/>
        <v>1000</v>
      </c>
      <c r="I23" s="94">
        <f>SUM(I20:I22)</f>
        <v>1000</v>
      </c>
      <c r="J23" s="94">
        <f t="shared" si="2"/>
        <v>1000</v>
      </c>
      <c r="K23" s="94">
        <f t="shared" si="2"/>
        <v>955.6</v>
      </c>
      <c r="L23" s="187">
        <f t="shared" si="2"/>
        <v>-44.39999999999998</v>
      </c>
    </row>
    <row r="24" spans="2:12" ht="13.5" thickBot="1">
      <c r="B24" s="189">
        <v>230</v>
      </c>
      <c r="C24" s="214" t="s">
        <v>15</v>
      </c>
      <c r="D24" s="217"/>
      <c r="E24" s="218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">
        <f t="shared" si="0"/>
        <v>0</v>
      </c>
    </row>
    <row r="25" spans="2:12" ht="13.5" thickBot="1">
      <c r="B25" s="189">
        <v>231</v>
      </c>
      <c r="C25" s="214" t="s">
        <v>16</v>
      </c>
      <c r="D25" s="217"/>
      <c r="E25" s="218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">
        <f t="shared" si="0"/>
        <v>0</v>
      </c>
    </row>
    <row r="26" spans="2:12" ht="13.5" thickBot="1">
      <c r="B26" s="189">
        <v>232</v>
      </c>
      <c r="C26" s="214" t="s">
        <v>17</v>
      </c>
      <c r="D26" s="217"/>
      <c r="E26" s="218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0">
        <f t="shared" si="0"/>
        <v>0</v>
      </c>
    </row>
    <row r="27" spans="2:12" ht="13.5" thickBot="1">
      <c r="B27" s="188" t="s">
        <v>14</v>
      </c>
      <c r="C27" s="41" t="s">
        <v>77</v>
      </c>
      <c r="D27" s="41"/>
      <c r="E27" s="42"/>
      <c r="F27" s="88">
        <f aca="true" t="shared" si="3" ref="F27:K27">SUM(F24:F26)</f>
        <v>0</v>
      </c>
      <c r="G27" s="88">
        <f t="shared" si="3"/>
        <v>0</v>
      </c>
      <c r="H27" s="88">
        <f t="shared" si="3"/>
        <v>0</v>
      </c>
      <c r="I27" s="88">
        <f>SUM(I24:I26)</f>
        <v>0</v>
      </c>
      <c r="J27" s="88">
        <f t="shared" si="3"/>
        <v>0</v>
      </c>
      <c r="K27" s="88">
        <f t="shared" si="3"/>
        <v>0</v>
      </c>
      <c r="L27" s="10">
        <f t="shared" si="0"/>
        <v>0</v>
      </c>
    </row>
    <row r="28" spans="2:12" ht="13.5" thickBot="1">
      <c r="B28" s="177" t="s">
        <v>19</v>
      </c>
      <c r="C28" s="58" t="s">
        <v>18</v>
      </c>
      <c r="D28" s="54"/>
      <c r="E28" s="55"/>
      <c r="F28" s="88">
        <f>+F27+F23</f>
        <v>1713</v>
      </c>
      <c r="G28" s="88">
        <f aca="true" t="shared" si="4" ref="G28:L28">+G27+G23</f>
        <v>1000</v>
      </c>
      <c r="H28" s="88">
        <f t="shared" si="4"/>
        <v>1000</v>
      </c>
      <c r="I28" s="88">
        <f>+I27+I23</f>
        <v>1000</v>
      </c>
      <c r="J28" s="88">
        <f t="shared" si="4"/>
        <v>1000</v>
      </c>
      <c r="K28" s="88">
        <f t="shared" si="4"/>
        <v>955.6</v>
      </c>
      <c r="L28" s="190">
        <f t="shared" si="4"/>
        <v>-44.39999999999998</v>
      </c>
    </row>
    <row r="29" spans="2:12" ht="13.5" thickBot="1">
      <c r="B29" s="191" t="s">
        <v>217</v>
      </c>
      <c r="C29" s="89"/>
      <c r="D29" s="87"/>
      <c r="E29" s="90"/>
      <c r="F29" s="88">
        <f>+F19+F28</f>
        <v>87662</v>
      </c>
      <c r="G29" s="88">
        <f aca="true" t="shared" si="5" ref="G29:L29">+G19+G28</f>
        <v>90000</v>
      </c>
      <c r="H29" s="88">
        <f t="shared" si="5"/>
        <v>119800</v>
      </c>
      <c r="I29" s="88">
        <f>+I19+I28</f>
        <v>119800</v>
      </c>
      <c r="J29" s="88">
        <f>+J19+J23</f>
        <v>119901.8</v>
      </c>
      <c r="K29" s="88">
        <f t="shared" si="5"/>
        <v>107376.70000000001</v>
      </c>
      <c r="L29" s="190">
        <f t="shared" si="5"/>
        <v>-12525.1</v>
      </c>
    </row>
    <row r="30" spans="2:12" ht="13.5" thickBot="1">
      <c r="B30" s="192" t="s">
        <v>216</v>
      </c>
      <c r="C30" s="63"/>
      <c r="D30" s="91"/>
      <c r="E30" s="36"/>
      <c r="F30" s="72">
        <v>0</v>
      </c>
      <c r="G30" s="38">
        <v>0</v>
      </c>
      <c r="H30" s="38">
        <v>1200</v>
      </c>
      <c r="I30" s="38">
        <v>1200</v>
      </c>
      <c r="J30" s="38">
        <v>0</v>
      </c>
      <c r="K30" s="38">
        <v>0</v>
      </c>
      <c r="L30" s="10">
        <f t="shared" si="0"/>
        <v>0</v>
      </c>
    </row>
    <row r="31" spans="2:12" ht="13.5" customHeight="1" thickBot="1">
      <c r="B31" s="172" t="s">
        <v>218</v>
      </c>
      <c r="C31" s="173"/>
      <c r="D31" s="222"/>
      <c r="E31" s="223"/>
      <c r="F31" s="12">
        <v>1726</v>
      </c>
      <c r="G31" s="12">
        <v>0</v>
      </c>
      <c r="H31" s="12">
        <v>0</v>
      </c>
      <c r="I31" s="12">
        <v>0</v>
      </c>
      <c r="J31" s="38">
        <v>3315.8</v>
      </c>
      <c r="K31" s="12">
        <v>3278.3</v>
      </c>
      <c r="L31" s="10">
        <f t="shared" si="0"/>
        <v>-37.5</v>
      </c>
    </row>
    <row r="32" spans="2:12" ht="13.5" customHeight="1" thickBot="1">
      <c r="B32" s="177" t="s">
        <v>78</v>
      </c>
      <c r="C32" s="63"/>
      <c r="D32" s="63"/>
      <c r="E32" s="40"/>
      <c r="F32" s="61">
        <f>+F19+F28+F30+F31</f>
        <v>89388</v>
      </c>
      <c r="G32" s="61">
        <f aca="true" t="shared" si="6" ref="G32:L32">+G19+G28+G30+G31</f>
        <v>90000</v>
      </c>
      <c r="H32" s="61">
        <f t="shared" si="6"/>
        <v>121000</v>
      </c>
      <c r="I32" s="61">
        <f t="shared" si="6"/>
        <v>121000</v>
      </c>
      <c r="J32" s="61">
        <f t="shared" si="6"/>
        <v>123217.6</v>
      </c>
      <c r="K32" s="61">
        <f t="shared" si="6"/>
        <v>110655.00000000001</v>
      </c>
      <c r="L32" s="182">
        <f t="shared" si="6"/>
        <v>-12562.6</v>
      </c>
    </row>
    <row r="33" spans="2:12" ht="12.75" customHeight="1">
      <c r="B33" s="224" t="s">
        <v>20</v>
      </c>
      <c r="C33" s="13" t="s">
        <v>8</v>
      </c>
      <c r="D33" s="14" t="s">
        <v>36</v>
      </c>
      <c r="E33" s="15"/>
      <c r="F33" s="227" t="s">
        <v>79</v>
      </c>
      <c r="G33" s="14" t="s">
        <v>8</v>
      </c>
      <c r="H33" s="92" t="s">
        <v>36</v>
      </c>
      <c r="I33" s="93"/>
      <c r="J33" s="29"/>
      <c r="K33" s="25"/>
      <c r="L33" s="193"/>
    </row>
    <row r="34" spans="2:12" ht="12.75">
      <c r="B34" s="225"/>
      <c r="C34" s="13" t="s">
        <v>21</v>
      </c>
      <c r="D34" s="14"/>
      <c r="E34" s="15"/>
      <c r="F34" s="228"/>
      <c r="G34" s="14" t="s">
        <v>21</v>
      </c>
      <c r="H34" s="92"/>
      <c r="I34" s="93"/>
      <c r="J34" s="29"/>
      <c r="K34" s="25"/>
      <c r="L34" s="193"/>
    </row>
    <row r="35" spans="2:12" ht="13.5" thickBot="1">
      <c r="B35" s="226"/>
      <c r="C35" s="194" t="s">
        <v>22</v>
      </c>
      <c r="D35" s="195" t="s">
        <v>227</v>
      </c>
      <c r="E35" s="196"/>
      <c r="F35" s="229"/>
      <c r="G35" s="197" t="s">
        <v>22</v>
      </c>
      <c r="H35" s="195" t="s">
        <v>227</v>
      </c>
      <c r="I35" s="196"/>
      <c r="J35" s="198" t="s">
        <v>23</v>
      </c>
      <c r="K35" s="199"/>
      <c r="L35" s="200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  <mergeCell ref="C24:E24"/>
    <mergeCell ref="C22:E22"/>
    <mergeCell ref="C20:E20"/>
    <mergeCell ref="C21:E21"/>
    <mergeCell ref="C25:E25"/>
    <mergeCell ref="C26:E26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D2">
      <pane ySplit="3" topLeftCell="A16" activePane="bottomLeft" state="frozen"/>
      <selection pane="topLeft" activeCell="A2" sqref="A2"/>
      <selection pane="bottomLeft" activeCell="V18" sqref="V18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21.42187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7109375" style="0" customWidth="1"/>
    <col min="17" max="17" width="8.281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132</v>
      </c>
    </row>
    <row r="2" ht="13.5" customHeight="1">
      <c r="A2" s="1"/>
    </row>
    <row r="3" spans="1:15" ht="18" customHeight="1">
      <c r="A3" s="139" t="s">
        <v>197</v>
      </c>
      <c r="B3" s="140"/>
      <c r="C3" s="140"/>
      <c r="D3" s="140"/>
      <c r="E3" s="140"/>
      <c r="F3" s="140"/>
      <c r="G3" s="140"/>
      <c r="H3" s="140"/>
      <c r="I3" s="160"/>
      <c r="J3" s="1"/>
      <c r="K3" s="140"/>
      <c r="L3" s="139" t="s">
        <v>228</v>
      </c>
      <c r="M3" s="139"/>
      <c r="N3" s="139"/>
      <c r="O3" s="139"/>
    </row>
    <row r="4" spans="1:5" ht="18.75" customHeight="1">
      <c r="A4" s="33" t="s">
        <v>213</v>
      </c>
      <c r="B4" s="67"/>
      <c r="C4" s="69"/>
      <c r="D4" s="33" t="s">
        <v>99</v>
      </c>
      <c r="E4" s="33">
        <v>1055001</v>
      </c>
    </row>
    <row r="5" spans="1:20" ht="12" customHeight="1">
      <c r="A5" s="33" t="s">
        <v>1</v>
      </c>
      <c r="B5" s="77" t="s">
        <v>158</v>
      </c>
      <c r="C5" s="69"/>
      <c r="D5" s="33" t="s">
        <v>100</v>
      </c>
      <c r="E5" s="33">
        <v>9820</v>
      </c>
      <c r="T5" s="77" t="s">
        <v>40</v>
      </c>
    </row>
    <row r="6" spans="1:20" ht="11.25" customHeight="1">
      <c r="A6" s="34"/>
      <c r="C6" s="95"/>
      <c r="D6" s="34"/>
      <c r="E6" s="34"/>
      <c r="F6" s="34"/>
      <c r="G6" s="34" t="s">
        <v>101</v>
      </c>
      <c r="H6" s="34"/>
      <c r="I6" s="34"/>
      <c r="J6" s="34" t="s">
        <v>102</v>
      </c>
      <c r="K6" s="104"/>
      <c r="L6" s="34"/>
      <c r="M6" s="34" t="s">
        <v>103</v>
      </c>
      <c r="N6" s="34"/>
      <c r="O6" s="34"/>
      <c r="P6" s="34" t="s">
        <v>104</v>
      </c>
      <c r="Q6" s="77" t="s">
        <v>105</v>
      </c>
      <c r="R6" s="96"/>
      <c r="S6" s="95"/>
      <c r="T6" s="34" t="s">
        <v>26</v>
      </c>
    </row>
    <row r="7" spans="1:20" ht="20.25" customHeight="1">
      <c r="A7" s="97"/>
      <c r="B7" s="101" t="s">
        <v>106</v>
      </c>
      <c r="C7" s="64"/>
      <c r="D7" s="102" t="s">
        <v>108</v>
      </c>
      <c r="E7" s="102" t="s">
        <v>110</v>
      </c>
      <c r="F7" s="102" t="s">
        <v>111</v>
      </c>
      <c r="G7" s="102" t="s">
        <v>114</v>
      </c>
      <c r="H7" s="102" t="s">
        <v>115</v>
      </c>
      <c r="I7" s="102" t="s">
        <v>116</v>
      </c>
      <c r="J7" s="101" t="s">
        <v>114</v>
      </c>
      <c r="K7" s="102" t="s">
        <v>118</v>
      </c>
      <c r="L7" s="102" t="s">
        <v>120</v>
      </c>
      <c r="M7" s="102" t="s">
        <v>114</v>
      </c>
      <c r="N7" s="102" t="s">
        <v>122</v>
      </c>
      <c r="O7" s="102" t="s">
        <v>124</v>
      </c>
      <c r="P7" s="102" t="s">
        <v>114</v>
      </c>
      <c r="Q7" s="97"/>
      <c r="R7" s="97"/>
      <c r="S7" s="97"/>
      <c r="T7" s="97"/>
    </row>
    <row r="8" spans="1:20" ht="20.25" customHeight="1">
      <c r="A8" s="100" t="s">
        <v>0</v>
      </c>
      <c r="B8" s="66" t="s">
        <v>107</v>
      </c>
      <c r="C8" s="65"/>
      <c r="D8" s="100" t="s">
        <v>109</v>
      </c>
      <c r="E8" s="100" t="s">
        <v>112</v>
      </c>
      <c r="F8" s="100" t="s">
        <v>112</v>
      </c>
      <c r="G8" s="100" t="s">
        <v>112</v>
      </c>
      <c r="H8" s="100" t="s">
        <v>220</v>
      </c>
      <c r="I8" s="100" t="s">
        <v>220</v>
      </c>
      <c r="J8" s="66" t="s">
        <v>117</v>
      </c>
      <c r="K8" s="100" t="s">
        <v>119</v>
      </c>
      <c r="L8" s="100" t="s">
        <v>119</v>
      </c>
      <c r="M8" s="100" t="s">
        <v>117</v>
      </c>
      <c r="N8" s="100" t="s">
        <v>123</v>
      </c>
      <c r="O8" s="100" t="s">
        <v>123</v>
      </c>
      <c r="P8" s="100" t="s">
        <v>125</v>
      </c>
      <c r="Q8" s="100" t="s">
        <v>126</v>
      </c>
      <c r="R8" s="100" t="s">
        <v>127</v>
      </c>
      <c r="S8" s="100" t="s">
        <v>128</v>
      </c>
      <c r="T8" s="98"/>
    </row>
    <row r="9" spans="1:20" ht="18" customHeight="1">
      <c r="A9" s="99"/>
      <c r="B9" s="105"/>
      <c r="C9" s="65"/>
      <c r="D9" s="99"/>
      <c r="E9" s="103" t="s">
        <v>113</v>
      </c>
      <c r="F9" s="103" t="s">
        <v>113</v>
      </c>
      <c r="G9" s="103" t="s">
        <v>113</v>
      </c>
      <c r="H9" s="103" t="s">
        <v>232</v>
      </c>
      <c r="I9" s="103" t="s">
        <v>231</v>
      </c>
      <c r="J9" s="103" t="s">
        <v>231</v>
      </c>
      <c r="K9" s="103" t="s">
        <v>232</v>
      </c>
      <c r="L9" s="103" t="s">
        <v>231</v>
      </c>
      <c r="M9" s="103" t="s">
        <v>121</v>
      </c>
      <c r="N9" s="103" t="s">
        <v>231</v>
      </c>
      <c r="O9" s="103" t="s">
        <v>233</v>
      </c>
      <c r="P9" s="103" t="s">
        <v>231</v>
      </c>
      <c r="Q9" s="99"/>
      <c r="R9" s="99"/>
      <c r="S9" s="99"/>
      <c r="T9" s="99"/>
    </row>
    <row r="10" spans="1:20" ht="36.75" customHeight="1">
      <c r="A10" s="67" t="s">
        <v>159</v>
      </c>
      <c r="B10" s="234" t="s">
        <v>209</v>
      </c>
      <c r="C10" s="235"/>
      <c r="D10" s="161" t="s">
        <v>210</v>
      </c>
      <c r="E10" s="162">
        <f aca="true" t="shared" si="0" ref="E10:S10">+E11+E12+E13</f>
        <v>41</v>
      </c>
      <c r="F10" s="162">
        <f t="shared" si="0"/>
        <v>37766</v>
      </c>
      <c r="G10" s="163">
        <f t="shared" si="0"/>
        <v>921.1219512195122</v>
      </c>
      <c r="H10" s="174">
        <f t="shared" si="0"/>
        <v>56</v>
      </c>
      <c r="I10" s="174">
        <f t="shared" si="0"/>
        <v>65033</v>
      </c>
      <c r="J10" s="163">
        <f t="shared" si="0"/>
        <v>1161.3035714285713</v>
      </c>
      <c r="K10" s="174">
        <f t="shared" si="0"/>
        <v>56</v>
      </c>
      <c r="L10" s="174">
        <f t="shared" si="0"/>
        <v>65033</v>
      </c>
      <c r="M10" s="163">
        <f t="shared" si="0"/>
        <v>1161.3035714285713</v>
      </c>
      <c r="N10" s="174">
        <f t="shared" si="0"/>
        <v>50</v>
      </c>
      <c r="O10" s="174">
        <f t="shared" si="0"/>
        <v>60586</v>
      </c>
      <c r="P10" s="163">
        <f t="shared" si="0"/>
        <v>1211.72</v>
      </c>
      <c r="Q10" s="163">
        <f t="shared" si="0"/>
        <v>290.59804878048783</v>
      </c>
      <c r="R10" s="163">
        <f t="shared" si="0"/>
        <v>50.416428571428696</v>
      </c>
      <c r="S10" s="163">
        <f t="shared" si="0"/>
        <v>50.416428571428696</v>
      </c>
      <c r="T10" s="164"/>
    </row>
    <row r="11" spans="1:20" ht="45" customHeight="1">
      <c r="A11" s="67" t="s">
        <v>160</v>
      </c>
      <c r="B11" s="238" t="s">
        <v>177</v>
      </c>
      <c r="C11" s="239"/>
      <c r="D11" s="168" t="s">
        <v>190</v>
      </c>
      <c r="E11" s="24">
        <v>41</v>
      </c>
      <c r="F11" s="24">
        <v>37766</v>
      </c>
      <c r="G11" s="135">
        <f>+F11/E11</f>
        <v>921.1219512195122</v>
      </c>
      <c r="H11" s="24">
        <v>56</v>
      </c>
      <c r="I11" s="24">
        <v>65033</v>
      </c>
      <c r="J11" s="135">
        <f>+I11/H11</f>
        <v>1161.3035714285713</v>
      </c>
      <c r="K11" s="24">
        <v>56</v>
      </c>
      <c r="L11" s="24">
        <f>59037+5996</f>
        <v>65033</v>
      </c>
      <c r="M11" s="135">
        <f>+L11/K11</f>
        <v>1161.3035714285713</v>
      </c>
      <c r="N11" s="24">
        <v>50</v>
      </c>
      <c r="O11" s="24">
        <v>60586</v>
      </c>
      <c r="P11" s="135">
        <f>+O11/N11</f>
        <v>1211.72</v>
      </c>
      <c r="Q11" s="135">
        <f aca="true" t="shared" si="1" ref="Q11:Q18">+P11-G11</f>
        <v>290.59804878048783</v>
      </c>
      <c r="R11" s="135">
        <f aca="true" t="shared" si="2" ref="R11:R18">+P11-J11</f>
        <v>50.416428571428696</v>
      </c>
      <c r="S11" s="135">
        <f>+P11-M11</f>
        <v>50.416428571428696</v>
      </c>
      <c r="T11" s="153" t="s">
        <v>234</v>
      </c>
    </row>
    <row r="12" spans="1:20" ht="28.5" customHeight="1">
      <c r="A12" s="67" t="s">
        <v>161</v>
      </c>
      <c r="B12" s="238" t="s">
        <v>178</v>
      </c>
      <c r="C12" s="239"/>
      <c r="D12" s="168" t="s">
        <v>188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135">
        <v>0</v>
      </c>
      <c r="K12" s="24">
        <v>0</v>
      </c>
      <c r="L12" s="24">
        <v>0</v>
      </c>
      <c r="M12" s="135">
        <v>0</v>
      </c>
      <c r="N12" s="24">
        <v>0</v>
      </c>
      <c r="O12" s="24">
        <v>0</v>
      </c>
      <c r="P12" s="24">
        <v>0</v>
      </c>
      <c r="Q12" s="135">
        <f t="shared" si="1"/>
        <v>0</v>
      </c>
      <c r="R12" s="135">
        <f t="shared" si="2"/>
        <v>0</v>
      </c>
      <c r="S12" s="135">
        <f aca="true" t="shared" si="3" ref="S12:S18">+P12-M12</f>
        <v>0</v>
      </c>
      <c r="T12" s="153"/>
    </row>
    <row r="13" spans="1:20" ht="26.25" customHeight="1">
      <c r="A13" s="24" t="s">
        <v>162</v>
      </c>
      <c r="B13" s="240" t="s">
        <v>179</v>
      </c>
      <c r="C13" s="241"/>
      <c r="D13" s="168" t="s">
        <v>189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135">
        <v>0</v>
      </c>
      <c r="N13" s="24">
        <v>0</v>
      </c>
      <c r="O13" s="24">
        <v>0</v>
      </c>
      <c r="P13" s="24">
        <v>0</v>
      </c>
      <c r="Q13" s="135">
        <f t="shared" si="1"/>
        <v>0</v>
      </c>
      <c r="R13" s="135">
        <f t="shared" si="2"/>
        <v>0</v>
      </c>
      <c r="S13" s="135">
        <f t="shared" si="3"/>
        <v>0</v>
      </c>
      <c r="T13" s="153"/>
    </row>
    <row r="14" spans="1:20" ht="39" customHeight="1">
      <c r="A14" s="24" t="s">
        <v>162</v>
      </c>
      <c r="B14" s="234" t="s">
        <v>211</v>
      </c>
      <c r="C14" s="235"/>
      <c r="D14" s="161" t="s">
        <v>210</v>
      </c>
      <c r="E14" s="162">
        <f aca="true" t="shared" si="4" ref="E14:L14">+E15+E16</f>
        <v>127</v>
      </c>
      <c r="F14" s="162">
        <f t="shared" si="4"/>
        <v>23264</v>
      </c>
      <c r="G14" s="163">
        <f t="shared" si="4"/>
        <v>183.1811023622047</v>
      </c>
      <c r="H14" s="174">
        <f t="shared" si="4"/>
        <v>250</v>
      </c>
      <c r="I14" s="174">
        <f t="shared" si="4"/>
        <v>45468</v>
      </c>
      <c r="J14" s="163">
        <f t="shared" si="4"/>
        <v>181.872</v>
      </c>
      <c r="K14" s="174">
        <f t="shared" si="4"/>
        <v>250</v>
      </c>
      <c r="L14" s="174">
        <f t="shared" si="4"/>
        <v>45468</v>
      </c>
      <c r="M14" s="163">
        <f>+L14/K14</f>
        <v>181.872</v>
      </c>
      <c r="N14" s="174">
        <f aca="true" t="shared" si="5" ref="N14:S14">+N15+N16</f>
        <v>204</v>
      </c>
      <c r="O14" s="174">
        <f t="shared" si="5"/>
        <v>42091</v>
      </c>
      <c r="P14" s="163">
        <f t="shared" si="5"/>
        <v>206.32843137254903</v>
      </c>
      <c r="Q14" s="163">
        <f t="shared" si="5"/>
        <v>23.147329010344322</v>
      </c>
      <c r="R14" s="163">
        <f t="shared" si="5"/>
        <v>24.45643137254902</v>
      </c>
      <c r="S14" s="163">
        <f t="shared" si="5"/>
        <v>24.45643137254902</v>
      </c>
      <c r="T14" s="164"/>
    </row>
    <row r="15" spans="1:20" ht="33" customHeight="1">
      <c r="A15" s="24" t="s">
        <v>163</v>
      </c>
      <c r="B15" s="232" t="s">
        <v>180</v>
      </c>
      <c r="C15" s="233"/>
      <c r="D15" s="33" t="s">
        <v>191</v>
      </c>
      <c r="E15" s="24">
        <v>127</v>
      </c>
      <c r="F15" s="24">
        <v>23264</v>
      </c>
      <c r="G15" s="135">
        <f>+F15/E15</f>
        <v>183.1811023622047</v>
      </c>
      <c r="H15" s="24">
        <v>250</v>
      </c>
      <c r="I15" s="24">
        <v>45468</v>
      </c>
      <c r="J15" s="135">
        <f>+I15/H15</f>
        <v>181.872</v>
      </c>
      <c r="K15" s="24">
        <v>250</v>
      </c>
      <c r="L15" s="24">
        <v>45468</v>
      </c>
      <c r="M15" s="135">
        <f>+L15/K15</f>
        <v>181.872</v>
      </c>
      <c r="N15" s="24">
        <v>204</v>
      </c>
      <c r="O15" s="24">
        <v>42091</v>
      </c>
      <c r="P15" s="135">
        <f>+O15/N15</f>
        <v>206.32843137254903</v>
      </c>
      <c r="Q15" s="135">
        <f t="shared" si="1"/>
        <v>23.147329010344322</v>
      </c>
      <c r="R15" s="135">
        <f t="shared" si="2"/>
        <v>24.45643137254902</v>
      </c>
      <c r="S15" s="135">
        <f t="shared" si="3"/>
        <v>24.45643137254902</v>
      </c>
      <c r="T15" s="153" t="s">
        <v>235</v>
      </c>
    </row>
    <row r="16" spans="1:20" ht="27.75" customHeight="1">
      <c r="A16" s="24" t="s">
        <v>164</v>
      </c>
      <c r="B16" s="232" t="s">
        <v>181</v>
      </c>
      <c r="C16" s="233"/>
      <c r="D16" s="33" t="s">
        <v>191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135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135">
        <f t="shared" si="1"/>
        <v>0</v>
      </c>
      <c r="R16" s="135">
        <f t="shared" si="2"/>
        <v>0</v>
      </c>
      <c r="S16" s="135">
        <f t="shared" si="3"/>
        <v>0</v>
      </c>
      <c r="T16" s="24"/>
    </row>
    <row r="17" spans="1:20" ht="20.25" customHeight="1">
      <c r="A17" s="24" t="s">
        <v>165</v>
      </c>
      <c r="B17" s="234" t="s">
        <v>212</v>
      </c>
      <c r="C17" s="235"/>
      <c r="D17" s="161" t="s">
        <v>210</v>
      </c>
      <c r="E17" s="162">
        <f>+E18</f>
        <v>4</v>
      </c>
      <c r="F17" s="162">
        <f aca="true" t="shared" si="6" ref="F17:S17">+F18</f>
        <v>6077</v>
      </c>
      <c r="G17" s="162">
        <f t="shared" si="6"/>
        <v>1519.25</v>
      </c>
      <c r="H17" s="162">
        <f t="shared" si="6"/>
        <v>6</v>
      </c>
      <c r="I17" s="162">
        <f t="shared" si="6"/>
        <v>9400</v>
      </c>
      <c r="J17" s="162">
        <f t="shared" si="6"/>
        <v>1566.6666666666667</v>
      </c>
      <c r="K17" s="162">
        <f t="shared" si="6"/>
        <v>6</v>
      </c>
      <c r="L17" s="162">
        <f t="shared" si="6"/>
        <v>9400</v>
      </c>
      <c r="M17" s="162">
        <f t="shared" si="6"/>
        <v>1566.6666666666667</v>
      </c>
      <c r="N17" s="162">
        <f t="shared" si="6"/>
        <v>3</v>
      </c>
      <c r="O17" s="162">
        <f t="shared" si="6"/>
        <v>4700</v>
      </c>
      <c r="P17" s="162">
        <f t="shared" si="6"/>
        <v>1566.6666666666667</v>
      </c>
      <c r="Q17" s="162">
        <f t="shared" si="6"/>
        <v>47.41666666666674</v>
      </c>
      <c r="R17" s="162">
        <f t="shared" si="6"/>
        <v>0</v>
      </c>
      <c r="S17" s="162">
        <f t="shared" si="6"/>
        <v>0</v>
      </c>
      <c r="T17" s="164"/>
    </row>
    <row r="18" spans="1:20" ht="26.25" customHeight="1">
      <c r="A18" s="24" t="s">
        <v>166</v>
      </c>
      <c r="B18" s="236" t="s">
        <v>183</v>
      </c>
      <c r="C18" s="237"/>
      <c r="D18" s="33" t="s">
        <v>192</v>
      </c>
      <c r="E18" s="24">
        <v>4</v>
      </c>
      <c r="F18" s="24">
        <v>6077</v>
      </c>
      <c r="G18" s="135">
        <f>+F18/E18</f>
        <v>1519.25</v>
      </c>
      <c r="H18" s="24">
        <v>6</v>
      </c>
      <c r="I18" s="24">
        <v>9400</v>
      </c>
      <c r="J18" s="135">
        <f>+I18/H18</f>
        <v>1566.6666666666667</v>
      </c>
      <c r="K18" s="24">
        <v>6</v>
      </c>
      <c r="L18" s="24">
        <v>9400</v>
      </c>
      <c r="M18" s="135">
        <f>+L18/K18</f>
        <v>1566.6666666666667</v>
      </c>
      <c r="N18" s="24">
        <v>3</v>
      </c>
      <c r="O18" s="24">
        <v>4700</v>
      </c>
      <c r="P18" s="135">
        <f>+O18/N18</f>
        <v>1566.6666666666667</v>
      </c>
      <c r="Q18" s="135">
        <f t="shared" si="1"/>
        <v>47.41666666666674</v>
      </c>
      <c r="R18" s="135">
        <f t="shared" si="2"/>
        <v>0</v>
      </c>
      <c r="S18" s="135">
        <f t="shared" si="3"/>
        <v>0</v>
      </c>
      <c r="T18" s="153"/>
    </row>
    <row r="19" spans="1:20" ht="13.5" customHeight="1">
      <c r="A19" s="24"/>
      <c r="B19" s="134" t="s">
        <v>38</v>
      </c>
      <c r="C19" s="95"/>
      <c r="D19" s="34"/>
      <c r="E19" s="34"/>
      <c r="F19" s="34">
        <f>+F18+F16+F15+F13+F12+F11</f>
        <v>67107</v>
      </c>
      <c r="G19" s="34"/>
      <c r="H19" s="34"/>
      <c r="I19" s="34">
        <f aca="true" t="shared" si="7" ref="I19:O19">+I18+I16+I15+I13+I12+I11</f>
        <v>119901</v>
      </c>
      <c r="J19" s="34"/>
      <c r="K19" s="34"/>
      <c r="L19" s="34">
        <f t="shared" si="7"/>
        <v>119901</v>
      </c>
      <c r="M19" s="34"/>
      <c r="N19" s="34"/>
      <c r="O19" s="34">
        <f t="shared" si="7"/>
        <v>107377</v>
      </c>
      <c r="P19" s="34"/>
      <c r="Q19" s="34"/>
      <c r="R19" s="34"/>
      <c r="S19" s="34"/>
      <c r="T19" s="34"/>
    </row>
    <row r="20" spans="1:20" ht="13.5" customHeight="1">
      <c r="A20" s="25"/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</row>
    <row r="21" spans="1:20" ht="13.5" customHeight="1">
      <c r="A21" s="25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</row>
    <row r="22" spans="1:20" ht="13.5" customHeight="1">
      <c r="A22" s="25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</row>
    <row r="23" spans="1:20" ht="13.5" customHeight="1">
      <c r="A23" s="25"/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</row>
    <row r="24" ht="12.75">
      <c r="A24" s="31" t="s">
        <v>131</v>
      </c>
    </row>
    <row r="25" spans="1:7" ht="12.75">
      <c r="A25" s="97"/>
      <c r="B25" s="101" t="s">
        <v>106</v>
      </c>
      <c r="C25" s="64"/>
      <c r="D25" s="102" t="s">
        <v>108</v>
      </c>
      <c r="E25" s="102" t="s">
        <v>110</v>
      </c>
      <c r="F25" s="102" t="s">
        <v>129</v>
      </c>
      <c r="G25" s="97"/>
    </row>
    <row r="26" spans="1:7" ht="12.75">
      <c r="A26" s="100" t="s">
        <v>0</v>
      </c>
      <c r="B26" s="66" t="s">
        <v>107</v>
      </c>
      <c r="C26" s="65"/>
      <c r="D26" s="100" t="s">
        <v>109</v>
      </c>
      <c r="E26" s="100" t="s">
        <v>29</v>
      </c>
      <c r="F26" s="100" t="s">
        <v>130</v>
      </c>
      <c r="G26" s="100" t="s">
        <v>26</v>
      </c>
    </row>
    <row r="27" spans="1:7" ht="12.75">
      <c r="A27" s="99"/>
      <c r="B27" s="105"/>
      <c r="C27" s="65"/>
      <c r="D27" s="99"/>
      <c r="E27" s="103" t="s">
        <v>169</v>
      </c>
      <c r="F27" s="103" t="s">
        <v>60</v>
      </c>
      <c r="G27" s="99"/>
    </row>
    <row r="28" spans="1:7" ht="39.75" customHeight="1">
      <c r="A28" s="136" t="s">
        <v>163</v>
      </c>
      <c r="B28" s="230" t="s">
        <v>207</v>
      </c>
      <c r="C28" s="231"/>
      <c r="D28" s="165" t="s">
        <v>208</v>
      </c>
      <c r="E28" s="166">
        <v>18</v>
      </c>
      <c r="F28" s="167">
        <v>3278</v>
      </c>
      <c r="G28" s="169" t="s">
        <v>221</v>
      </c>
    </row>
    <row r="29" spans="1:7" ht="15" customHeight="1">
      <c r="A29" s="136"/>
      <c r="B29" s="96" t="s">
        <v>229</v>
      </c>
      <c r="C29" s="96"/>
      <c r="D29" s="96"/>
      <c r="E29" s="137"/>
      <c r="F29" s="166">
        <v>3278</v>
      </c>
      <c r="G29" s="138"/>
    </row>
    <row r="30" spans="1:7" ht="12.75">
      <c r="A30" s="77"/>
      <c r="B30" s="96" t="s">
        <v>230</v>
      </c>
      <c r="C30" s="96"/>
      <c r="D30" s="96"/>
      <c r="E30" s="95"/>
      <c r="F30" s="34">
        <f>+O19+F29</f>
        <v>110655</v>
      </c>
      <c r="G30" s="95"/>
    </row>
    <row r="31" spans="1:9" ht="19.5" customHeight="1">
      <c r="A31" s="43" t="s">
        <v>20</v>
      </c>
      <c r="B31" s="13" t="s">
        <v>8</v>
      </c>
      <c r="C31" s="14" t="s">
        <v>36</v>
      </c>
      <c r="D31" s="15"/>
      <c r="E31" s="46" t="s">
        <v>79</v>
      </c>
      <c r="F31" s="14" t="s">
        <v>8</v>
      </c>
      <c r="G31" s="92" t="s">
        <v>36</v>
      </c>
      <c r="H31" s="93"/>
      <c r="I31" s="29"/>
    </row>
    <row r="32" spans="1:9" ht="12.75">
      <c r="A32" s="44"/>
      <c r="B32" s="13" t="s">
        <v>21</v>
      </c>
      <c r="C32" s="14"/>
      <c r="D32" s="15"/>
      <c r="E32" s="47"/>
      <c r="F32" s="14" t="s">
        <v>21</v>
      </c>
      <c r="G32" s="92"/>
      <c r="H32" s="93"/>
      <c r="I32" s="29"/>
    </row>
    <row r="33" spans="1:9" ht="15" customHeight="1">
      <c r="A33" s="45"/>
      <c r="B33" s="13" t="s">
        <v>22</v>
      </c>
      <c r="C33" s="77" t="s">
        <v>227</v>
      </c>
      <c r="D33" s="17"/>
      <c r="E33" s="48"/>
      <c r="F33" s="14" t="s">
        <v>22</v>
      </c>
      <c r="G33" s="77" t="s">
        <v>227</v>
      </c>
      <c r="H33" s="35"/>
      <c r="I33" s="15"/>
    </row>
    <row r="38" ht="12.75" customHeight="1"/>
    <row r="45" ht="12.75" customHeight="1"/>
  </sheetData>
  <sheetProtection/>
  <mergeCells count="10">
    <mergeCell ref="B28:C28"/>
    <mergeCell ref="B16:C16"/>
    <mergeCell ref="B17:C17"/>
    <mergeCell ref="B18:C18"/>
    <mergeCell ref="B10:C10"/>
    <mergeCell ref="B11:C11"/>
    <mergeCell ref="B12:C12"/>
    <mergeCell ref="B13:C13"/>
    <mergeCell ref="B14:C14"/>
    <mergeCell ref="B15:C15"/>
  </mergeCells>
  <printOptions/>
  <pageMargins left="0.75" right="0.75" top="1" bottom="1" header="0.5" footer="0.5"/>
  <pageSetup fitToHeight="0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PageLayoutView="0" workbookViewId="0" topLeftCell="A12">
      <selection activeCell="T20" sqref="T20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9.7109375" style="0" customWidth="1"/>
    <col min="7" max="7" width="6.140625" style="0" hidden="1" customWidth="1"/>
    <col min="8" max="8" width="4.7109375" style="0" hidden="1" customWidth="1"/>
    <col min="9" max="9" width="4.28125" style="0" hidden="1" customWidth="1"/>
    <col min="10" max="10" width="12.421875" style="0" customWidth="1"/>
    <col min="11" max="11" width="21.140625" style="0" customWidth="1"/>
    <col min="12" max="12" width="7.7109375" style="0" customWidth="1"/>
    <col min="13" max="13" width="8.140625" style="0" customWidth="1"/>
    <col min="14" max="14" width="7.57421875" style="0" customWidth="1"/>
    <col min="15" max="15" width="7.7109375" style="0" customWidth="1"/>
    <col min="16" max="16" width="10.421875" style="0" customWidth="1"/>
    <col min="17" max="17" width="15.00390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60" t="s">
        <v>34</v>
      </c>
      <c r="B2" s="1"/>
      <c r="E2" s="140"/>
      <c r="F2" s="140"/>
      <c r="G2" s="140"/>
      <c r="H2" s="140"/>
      <c r="I2" s="140"/>
      <c r="J2" s="140"/>
      <c r="K2" s="140"/>
      <c r="L2" s="140"/>
      <c r="M2" s="139" t="s">
        <v>228</v>
      </c>
      <c r="N2" s="139"/>
      <c r="O2" s="139"/>
      <c r="P2" s="139"/>
      <c r="Q2" s="140" t="s">
        <v>215</v>
      </c>
      <c r="R2" s="140"/>
      <c r="S2" s="140"/>
    </row>
    <row r="3" spans="1:19" ht="12.75">
      <c r="A3" s="141" t="s">
        <v>27</v>
      </c>
      <c r="B3" s="92"/>
      <c r="C3" s="93"/>
      <c r="D3" s="93"/>
      <c r="E3" s="93"/>
      <c r="F3" s="93"/>
      <c r="G3" s="93"/>
      <c r="H3" s="93"/>
      <c r="I3" s="29"/>
      <c r="J3" s="92" t="s">
        <v>135</v>
      </c>
      <c r="K3" s="92"/>
      <c r="L3" s="93"/>
      <c r="M3" s="93"/>
      <c r="N3" s="93"/>
      <c r="O3" s="93"/>
      <c r="P3" s="29"/>
      <c r="Q3" s="92"/>
      <c r="R3" s="29"/>
      <c r="S3" s="140"/>
    </row>
    <row r="4" spans="1:19" ht="12.75">
      <c r="A4" s="142" t="s">
        <v>133</v>
      </c>
      <c r="B4" s="143">
        <v>9820</v>
      </c>
      <c r="C4" s="49"/>
      <c r="D4" s="49"/>
      <c r="E4" s="49"/>
      <c r="F4" s="49"/>
      <c r="G4" s="49"/>
      <c r="H4" s="49"/>
      <c r="I4" s="144"/>
      <c r="J4" s="143" t="s">
        <v>136</v>
      </c>
      <c r="K4" s="155"/>
      <c r="L4" s="146" t="s">
        <v>158</v>
      </c>
      <c r="M4" s="146"/>
      <c r="N4" s="146"/>
      <c r="O4" s="146"/>
      <c r="P4" s="17"/>
      <c r="Q4" s="143" t="s">
        <v>26</v>
      </c>
      <c r="R4" s="144"/>
      <c r="S4" s="140"/>
    </row>
    <row r="5" spans="1:19" ht="12.75" customHeight="1">
      <c r="A5" s="141" t="s">
        <v>134</v>
      </c>
      <c r="B5" s="242" t="s">
        <v>184</v>
      </c>
      <c r="C5" s="245"/>
      <c r="D5" s="245"/>
      <c r="E5" s="245"/>
      <c r="F5" s="245"/>
      <c r="G5" s="245"/>
      <c r="H5" s="245"/>
      <c r="I5" s="246"/>
      <c r="J5" s="141"/>
      <c r="K5" s="143"/>
      <c r="L5" s="49"/>
      <c r="M5" s="49"/>
      <c r="N5" s="49"/>
      <c r="O5" s="49"/>
      <c r="P5" s="144"/>
      <c r="Q5" s="92"/>
      <c r="R5" s="29"/>
      <c r="S5" s="140"/>
    </row>
    <row r="6" spans="1:19" ht="12.75" customHeight="1">
      <c r="A6" s="142"/>
      <c r="B6" s="247"/>
      <c r="C6" s="248"/>
      <c r="D6" s="248"/>
      <c r="E6" s="248"/>
      <c r="F6" s="248"/>
      <c r="G6" s="248"/>
      <c r="H6" s="248"/>
      <c r="I6" s="249"/>
      <c r="J6" s="142"/>
      <c r="K6" s="143"/>
      <c r="L6" s="49"/>
      <c r="M6" s="49"/>
      <c r="N6" s="49"/>
      <c r="O6" s="49"/>
      <c r="P6" s="144"/>
      <c r="Q6" s="143"/>
      <c r="R6" s="144"/>
      <c r="S6" s="140"/>
    </row>
    <row r="7" spans="1:19" ht="78" customHeight="1">
      <c r="A7" s="140"/>
      <c r="B7" s="250"/>
      <c r="C7" s="251"/>
      <c r="D7" s="251"/>
      <c r="E7" s="251"/>
      <c r="F7" s="251"/>
      <c r="G7" s="251"/>
      <c r="H7" s="251"/>
      <c r="I7" s="252"/>
      <c r="J7" s="145"/>
      <c r="K7" s="143"/>
      <c r="L7" s="49"/>
      <c r="M7" s="49"/>
      <c r="N7" s="49"/>
      <c r="O7" s="49"/>
      <c r="P7" s="144"/>
      <c r="Q7" s="16"/>
      <c r="R7" s="17"/>
      <c r="S7" s="140"/>
    </row>
    <row r="8" spans="1:19" ht="14.25" customHeight="1">
      <c r="A8" s="145"/>
      <c r="B8" s="14"/>
      <c r="C8" s="35"/>
      <c r="D8" s="35"/>
      <c r="E8" s="35"/>
      <c r="F8" s="35"/>
      <c r="G8" s="35"/>
      <c r="H8" s="35"/>
      <c r="I8" s="15"/>
      <c r="J8" s="14"/>
      <c r="K8" s="14"/>
      <c r="L8" s="35" t="s">
        <v>141</v>
      </c>
      <c r="M8" s="35"/>
      <c r="N8" s="35"/>
      <c r="O8" s="35"/>
      <c r="P8" s="15"/>
      <c r="Q8" s="14"/>
      <c r="R8" s="15"/>
      <c r="S8" s="140"/>
    </row>
    <row r="9" spans="1:19" ht="12.75" customHeight="1">
      <c r="A9" s="92"/>
      <c r="B9" s="93"/>
      <c r="C9" s="93"/>
      <c r="D9" s="93"/>
      <c r="E9" s="93"/>
      <c r="F9" s="93"/>
      <c r="G9" s="93"/>
      <c r="H9" s="93"/>
      <c r="I9" s="29"/>
      <c r="J9" s="141" t="s">
        <v>138</v>
      </c>
      <c r="K9" s="141" t="s">
        <v>140</v>
      </c>
      <c r="L9" s="141" t="s">
        <v>142</v>
      </c>
      <c r="M9" s="141" t="s">
        <v>149</v>
      </c>
      <c r="N9" s="141" t="s">
        <v>151</v>
      </c>
      <c r="O9" s="141" t="s">
        <v>142</v>
      </c>
      <c r="P9" s="141" t="s">
        <v>146</v>
      </c>
      <c r="Q9" s="92"/>
      <c r="R9" s="29"/>
      <c r="S9" s="140"/>
    </row>
    <row r="10" spans="1:19" ht="12.75" customHeight="1">
      <c r="A10" s="143"/>
      <c r="B10" s="49" t="s">
        <v>137</v>
      </c>
      <c r="C10" s="49"/>
      <c r="D10" s="49"/>
      <c r="E10" s="49"/>
      <c r="F10" s="49"/>
      <c r="G10" s="49"/>
      <c r="H10" s="49"/>
      <c r="I10" s="144"/>
      <c r="J10" s="142" t="s">
        <v>139</v>
      </c>
      <c r="K10" s="142" t="s">
        <v>148</v>
      </c>
      <c r="L10" s="142" t="s">
        <v>143</v>
      </c>
      <c r="M10" s="142" t="s">
        <v>150</v>
      </c>
      <c r="N10" s="142" t="s">
        <v>152</v>
      </c>
      <c r="O10" s="142" t="s">
        <v>153</v>
      </c>
      <c r="P10" s="142" t="s">
        <v>145</v>
      </c>
      <c r="Q10" s="143"/>
      <c r="R10" s="144"/>
      <c r="S10" s="140"/>
    </row>
    <row r="11" spans="1:19" ht="12.75" customHeight="1" thickBot="1">
      <c r="A11" s="16"/>
      <c r="B11" s="146"/>
      <c r="C11" s="146"/>
      <c r="D11" s="146"/>
      <c r="E11" s="146"/>
      <c r="F11" s="146"/>
      <c r="G11" s="146"/>
      <c r="H11" s="146"/>
      <c r="I11" s="17"/>
      <c r="J11" s="145" t="s">
        <v>107</v>
      </c>
      <c r="K11" s="145" t="s">
        <v>107</v>
      </c>
      <c r="L11" s="145" t="s">
        <v>144</v>
      </c>
      <c r="M11" s="145" t="s">
        <v>154</v>
      </c>
      <c r="N11" s="145" t="s">
        <v>154</v>
      </c>
      <c r="O11" s="145" t="s">
        <v>154</v>
      </c>
      <c r="P11" s="145" t="s">
        <v>147</v>
      </c>
      <c r="Q11" s="143"/>
      <c r="R11" s="144"/>
      <c r="S11" s="140"/>
    </row>
    <row r="12" spans="1:19" ht="90" customHeight="1" thickBot="1">
      <c r="A12" s="141" t="s">
        <v>155</v>
      </c>
      <c r="B12" s="242" t="s">
        <v>186</v>
      </c>
      <c r="C12" s="245"/>
      <c r="D12" s="245"/>
      <c r="E12" s="245"/>
      <c r="F12" s="245"/>
      <c r="G12" s="245"/>
      <c r="H12" s="245"/>
      <c r="I12" s="246"/>
      <c r="J12" s="13"/>
      <c r="K12" s="148" t="s">
        <v>214</v>
      </c>
      <c r="L12" s="156">
        <v>1</v>
      </c>
      <c r="M12" s="156">
        <v>1</v>
      </c>
      <c r="N12" s="156">
        <v>1</v>
      </c>
      <c r="O12" s="156">
        <v>1</v>
      </c>
      <c r="P12" s="158">
        <f>+O12/N12*100</f>
        <v>100</v>
      </c>
      <c r="Q12" s="242"/>
      <c r="R12" s="243"/>
      <c r="S12" s="140"/>
    </row>
    <row r="13" spans="1:23" ht="71.25" customHeight="1" thickBot="1">
      <c r="A13" s="142"/>
      <c r="B13" s="247"/>
      <c r="C13" s="248"/>
      <c r="D13" s="248"/>
      <c r="E13" s="248"/>
      <c r="F13" s="248"/>
      <c r="G13" s="248"/>
      <c r="H13" s="248"/>
      <c r="I13" s="249"/>
      <c r="J13" s="13" t="s">
        <v>159</v>
      </c>
      <c r="K13" s="149" t="s">
        <v>177</v>
      </c>
      <c r="L13" s="13">
        <v>37766</v>
      </c>
      <c r="M13" s="13">
        <v>65033</v>
      </c>
      <c r="N13" s="13">
        <v>65033</v>
      </c>
      <c r="O13" s="13">
        <v>60586</v>
      </c>
      <c r="P13" s="158">
        <f>+O13/N13*100</f>
        <v>93.1619331723894</v>
      </c>
      <c r="Q13" s="242"/>
      <c r="R13" s="243"/>
      <c r="S13" s="140"/>
      <c r="T13" s="140"/>
      <c r="V13" s="140"/>
      <c r="W13" s="140"/>
    </row>
    <row r="14" spans="1:19" ht="41.25" customHeight="1" thickBot="1">
      <c r="A14" s="142"/>
      <c r="B14" s="247"/>
      <c r="C14" s="248"/>
      <c r="D14" s="248"/>
      <c r="E14" s="248"/>
      <c r="F14" s="248"/>
      <c r="G14" s="248"/>
      <c r="H14" s="248"/>
      <c r="I14" s="249"/>
      <c r="J14" s="13" t="s">
        <v>160</v>
      </c>
      <c r="K14" s="150" t="s">
        <v>178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242"/>
      <c r="R14" s="243"/>
      <c r="S14" s="140"/>
    </row>
    <row r="15" spans="1:19" ht="45.75" customHeight="1">
      <c r="A15" s="145"/>
      <c r="B15" s="250"/>
      <c r="C15" s="251"/>
      <c r="D15" s="251"/>
      <c r="E15" s="251"/>
      <c r="F15" s="251"/>
      <c r="G15" s="251"/>
      <c r="H15" s="251"/>
      <c r="I15" s="252"/>
      <c r="J15" s="13" t="s">
        <v>161</v>
      </c>
      <c r="K15" s="150" t="s">
        <v>179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242"/>
      <c r="R15" s="243"/>
      <c r="S15" s="140"/>
    </row>
    <row r="16" spans="1:19" ht="104.25" customHeight="1">
      <c r="A16" s="141" t="s">
        <v>156</v>
      </c>
      <c r="B16" s="242" t="s">
        <v>185</v>
      </c>
      <c r="C16" s="245"/>
      <c r="D16" s="245"/>
      <c r="E16" s="245"/>
      <c r="F16" s="245"/>
      <c r="G16" s="245"/>
      <c r="H16" s="245"/>
      <c r="I16" s="246"/>
      <c r="J16" s="13"/>
      <c r="K16" s="152" t="s">
        <v>211</v>
      </c>
      <c r="L16" s="157">
        <v>0.88</v>
      </c>
      <c r="M16" s="157">
        <v>1</v>
      </c>
      <c r="N16" s="157">
        <v>1</v>
      </c>
      <c r="O16" s="157">
        <v>1</v>
      </c>
      <c r="P16" s="158">
        <f aca="true" t="shared" si="0" ref="P16:P21">+O16/N16*100</f>
        <v>100</v>
      </c>
      <c r="Q16" s="242"/>
      <c r="R16" s="243"/>
      <c r="S16" s="140"/>
    </row>
    <row r="17" spans="1:19" ht="63" customHeight="1">
      <c r="A17" s="142"/>
      <c r="B17" s="247"/>
      <c r="C17" s="248"/>
      <c r="D17" s="248"/>
      <c r="E17" s="248"/>
      <c r="F17" s="248"/>
      <c r="G17" s="248"/>
      <c r="H17" s="248"/>
      <c r="I17" s="249"/>
      <c r="J17" s="13" t="s">
        <v>159</v>
      </c>
      <c r="K17" s="154" t="s">
        <v>180</v>
      </c>
      <c r="L17" s="147">
        <v>23264</v>
      </c>
      <c r="M17" s="147">
        <v>45468</v>
      </c>
      <c r="N17" s="147">
        <v>45468</v>
      </c>
      <c r="O17" s="147">
        <v>42091</v>
      </c>
      <c r="P17" s="158">
        <f t="shared" si="0"/>
        <v>92.57279845165831</v>
      </c>
      <c r="Q17" s="242"/>
      <c r="R17" s="243"/>
      <c r="S17" s="140"/>
    </row>
    <row r="18" spans="1:19" ht="66" customHeight="1">
      <c r="A18" s="142"/>
      <c r="B18" s="247"/>
      <c r="C18" s="248"/>
      <c r="D18" s="248"/>
      <c r="E18" s="248"/>
      <c r="F18" s="248"/>
      <c r="G18" s="248"/>
      <c r="H18" s="248"/>
      <c r="I18" s="249"/>
      <c r="J18" s="13" t="s">
        <v>160</v>
      </c>
      <c r="K18" s="154" t="s">
        <v>181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242"/>
      <c r="R18" s="243"/>
      <c r="S18" s="140"/>
    </row>
    <row r="19" spans="1:19" ht="41.25" customHeight="1">
      <c r="A19" s="141" t="s">
        <v>157</v>
      </c>
      <c r="B19" s="242" t="s">
        <v>187</v>
      </c>
      <c r="C19" s="245"/>
      <c r="D19" s="245"/>
      <c r="E19" s="245"/>
      <c r="F19" s="245"/>
      <c r="G19" s="245"/>
      <c r="H19" s="245"/>
      <c r="I19" s="246"/>
      <c r="J19" s="13"/>
      <c r="K19" s="151" t="s">
        <v>212</v>
      </c>
      <c r="L19" s="157">
        <v>1</v>
      </c>
      <c r="M19" s="157">
        <v>1</v>
      </c>
      <c r="N19" s="157">
        <v>1</v>
      </c>
      <c r="O19" s="157">
        <v>1</v>
      </c>
      <c r="P19" s="158">
        <f t="shared" si="0"/>
        <v>100</v>
      </c>
      <c r="Q19" s="242"/>
      <c r="R19" s="243"/>
      <c r="S19" s="140"/>
    </row>
    <row r="20" spans="1:19" ht="34.5" customHeight="1">
      <c r="A20" s="142"/>
      <c r="B20" s="247"/>
      <c r="C20" s="253"/>
      <c r="D20" s="253"/>
      <c r="E20" s="253"/>
      <c r="F20" s="253"/>
      <c r="G20" s="253"/>
      <c r="H20" s="253"/>
      <c r="I20" s="249"/>
      <c r="J20" s="13" t="s">
        <v>159</v>
      </c>
      <c r="K20" s="153" t="s">
        <v>182</v>
      </c>
      <c r="L20" s="147">
        <v>6077</v>
      </c>
      <c r="M20" s="147">
        <v>9400</v>
      </c>
      <c r="N20" s="147">
        <v>9400</v>
      </c>
      <c r="O20" s="147">
        <v>4700</v>
      </c>
      <c r="P20" s="158">
        <f t="shared" si="0"/>
        <v>50</v>
      </c>
      <c r="Q20" s="244"/>
      <c r="R20" s="235"/>
      <c r="S20" s="140"/>
    </row>
    <row r="21" spans="1:19" ht="19.5" customHeight="1" thickBot="1">
      <c r="A21" s="145"/>
      <c r="B21" s="254"/>
      <c r="C21" s="255"/>
      <c r="D21" s="255"/>
      <c r="E21" s="255"/>
      <c r="F21" s="255"/>
      <c r="G21" s="255"/>
      <c r="H21" s="255"/>
      <c r="I21" s="256"/>
      <c r="J21" s="13"/>
      <c r="K21" s="147" t="s">
        <v>38</v>
      </c>
      <c r="L21" s="147">
        <f>+L19+L16+L12</f>
        <v>2.88</v>
      </c>
      <c r="M21" s="147">
        <f>+M19+M16+M12</f>
        <v>3</v>
      </c>
      <c r="N21" s="147">
        <f>+N19+N16+N12</f>
        <v>3</v>
      </c>
      <c r="O21" s="147">
        <f>+O19+O16+O12</f>
        <v>3</v>
      </c>
      <c r="P21" s="159">
        <f t="shared" si="0"/>
        <v>100</v>
      </c>
      <c r="Q21" s="16"/>
      <c r="R21" s="17"/>
      <c r="S21" s="140"/>
    </row>
    <row r="22" spans="2:18" ht="56.25" customHeight="1">
      <c r="B22" s="43" t="s">
        <v>20</v>
      </c>
      <c r="C22" s="13" t="s">
        <v>8</v>
      </c>
      <c r="D22" s="14" t="s">
        <v>36</v>
      </c>
      <c r="E22" s="14" t="s">
        <v>36</v>
      </c>
      <c r="F22" s="46" t="s">
        <v>79</v>
      </c>
      <c r="J22" s="140"/>
      <c r="P22" s="140"/>
      <c r="Q22" s="140"/>
      <c r="R22" s="140"/>
    </row>
    <row r="23" spans="2:18" ht="19.5" customHeight="1">
      <c r="B23" s="44"/>
      <c r="C23" s="13" t="s">
        <v>21</v>
      </c>
      <c r="D23" s="14"/>
      <c r="E23" s="15"/>
      <c r="F23" s="47"/>
      <c r="J23" s="140"/>
      <c r="P23" s="140"/>
      <c r="Q23" s="140"/>
      <c r="R23" s="140"/>
    </row>
    <row r="24" spans="2:10" ht="12.75">
      <c r="B24" s="45"/>
      <c r="C24" s="13" t="s">
        <v>22</v>
      </c>
      <c r="D24" s="77" t="s">
        <v>227</v>
      </c>
      <c r="E24" s="17"/>
      <c r="F24" s="48"/>
      <c r="J24" s="140"/>
    </row>
    <row r="28" ht="12.75" customHeight="1"/>
    <row r="31" spans="11:15" ht="12.75">
      <c r="K31" t="s">
        <v>37</v>
      </c>
      <c r="L31" s="140">
        <f>+L20+L17+L14+L13</f>
        <v>67107</v>
      </c>
      <c r="M31" s="140">
        <f>+M20+M17+M14+M13</f>
        <v>119901</v>
      </c>
      <c r="N31" s="140">
        <f>+N20+N17+N14+N13</f>
        <v>119901</v>
      </c>
      <c r="O31" s="140">
        <f>+O20+O17+O14+O13</f>
        <v>107377</v>
      </c>
    </row>
    <row r="38" spans="12:15" ht="12.75">
      <c r="L38" s="140"/>
      <c r="M38" s="140"/>
      <c r="N38" s="140"/>
      <c r="O38" s="140"/>
    </row>
  </sheetData>
  <sheetProtection/>
  <mergeCells count="13">
    <mergeCell ref="Q15:R15"/>
    <mergeCell ref="Q16:R16"/>
    <mergeCell ref="Q17:R17"/>
    <mergeCell ref="Q18:R18"/>
    <mergeCell ref="Q19:R19"/>
    <mergeCell ref="Q20:R20"/>
    <mergeCell ref="B5:I7"/>
    <mergeCell ref="B12:I15"/>
    <mergeCell ref="B16:I18"/>
    <mergeCell ref="B19:I21"/>
    <mergeCell ref="Q12:R12"/>
    <mergeCell ref="Q13:R13"/>
    <mergeCell ref="Q14:R14"/>
  </mergeCells>
  <printOptions/>
  <pageMargins left="0.75" right="0.75" top="1" bottom="1" header="0.5" footer="0.5"/>
  <pageSetup fitToHeight="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0">
      <selection activeCell="N13" sqref="N13"/>
    </sheetView>
  </sheetViews>
  <sheetFormatPr defaultColWidth="9.140625" defaultRowHeight="12.75"/>
  <cols>
    <col min="1" max="1" width="9.00390625" style="0" customWidth="1"/>
    <col min="2" max="2" width="16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2.851562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176</v>
      </c>
      <c r="B2" s="1"/>
    </row>
    <row r="3" spans="1:11" ht="15.75">
      <c r="A3" s="160" t="s">
        <v>34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82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28</v>
      </c>
      <c r="D6" s="26" t="s">
        <v>84</v>
      </c>
      <c r="E6" s="26" t="s">
        <v>84</v>
      </c>
      <c r="F6" s="26" t="s">
        <v>198</v>
      </c>
      <c r="G6" s="26" t="s">
        <v>89</v>
      </c>
      <c r="H6" s="26" t="s">
        <v>203</v>
      </c>
      <c r="I6" s="26" t="s">
        <v>204</v>
      </c>
      <c r="J6" s="26" t="s">
        <v>205</v>
      </c>
      <c r="K6" s="26"/>
    </row>
    <row r="7" spans="1:11" ht="12.75">
      <c r="A7" s="21" t="s">
        <v>200</v>
      </c>
      <c r="B7" s="21" t="s">
        <v>83</v>
      </c>
      <c r="C7" s="21" t="s">
        <v>29</v>
      </c>
      <c r="D7" s="21" t="s">
        <v>85</v>
      </c>
      <c r="E7" s="21" t="s">
        <v>87</v>
      </c>
      <c r="F7" s="21" t="s">
        <v>31</v>
      </c>
      <c r="G7" s="21" t="s">
        <v>90</v>
      </c>
      <c r="H7" s="21" t="s">
        <v>93</v>
      </c>
      <c r="I7" s="21" t="s">
        <v>96</v>
      </c>
      <c r="J7" s="21" t="s">
        <v>206</v>
      </c>
      <c r="K7" s="21" t="s">
        <v>26</v>
      </c>
    </row>
    <row r="8" spans="1:11" ht="12.75" customHeight="1">
      <c r="A8" s="22" t="s">
        <v>199</v>
      </c>
      <c r="B8" s="22"/>
      <c r="C8" s="23" t="s">
        <v>30</v>
      </c>
      <c r="D8" s="23" t="s">
        <v>86</v>
      </c>
      <c r="E8" s="23" t="s">
        <v>86</v>
      </c>
      <c r="F8" s="23"/>
      <c r="G8" s="23" t="s">
        <v>202</v>
      </c>
      <c r="H8" s="23" t="s">
        <v>94</v>
      </c>
      <c r="I8" s="120" t="s">
        <v>224</v>
      </c>
      <c r="J8" s="120" t="s">
        <v>224</v>
      </c>
      <c r="K8" s="23"/>
    </row>
    <row r="9" spans="1:11" ht="12.75">
      <c r="A9" s="33" t="s">
        <v>173</v>
      </c>
      <c r="B9" s="33" t="s">
        <v>170</v>
      </c>
      <c r="C9" s="24">
        <v>1000</v>
      </c>
      <c r="D9" s="24">
        <v>2018</v>
      </c>
      <c r="E9" s="24">
        <v>2018</v>
      </c>
      <c r="F9" s="24">
        <v>0</v>
      </c>
      <c r="G9" s="24">
        <v>780</v>
      </c>
      <c r="H9" s="24">
        <v>735</v>
      </c>
      <c r="I9" s="24">
        <v>735</v>
      </c>
      <c r="J9" s="24">
        <v>735</v>
      </c>
      <c r="K9" s="23"/>
    </row>
    <row r="10" spans="1:11" ht="12.75">
      <c r="A10" s="33" t="s">
        <v>174</v>
      </c>
      <c r="B10" s="33" t="s">
        <v>175</v>
      </c>
      <c r="C10" s="24">
        <v>0</v>
      </c>
      <c r="D10" s="24">
        <v>2018</v>
      </c>
      <c r="E10" s="24">
        <v>2018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</row>
    <row r="11" spans="1:11" ht="12.75">
      <c r="A11" s="33" t="s">
        <v>171</v>
      </c>
      <c r="B11" s="33" t="s">
        <v>167</v>
      </c>
      <c r="C11" s="24">
        <v>0</v>
      </c>
      <c r="D11" s="24">
        <v>2018</v>
      </c>
      <c r="E11" s="24">
        <v>2018</v>
      </c>
      <c r="F11" s="24">
        <v>0</v>
      </c>
      <c r="G11" s="24">
        <v>120</v>
      </c>
      <c r="H11" s="24">
        <v>120</v>
      </c>
      <c r="I11" s="24">
        <v>120</v>
      </c>
      <c r="J11" s="24">
        <v>120</v>
      </c>
      <c r="K11" s="24"/>
    </row>
    <row r="12" spans="1:11" ht="12.75">
      <c r="A12" s="33" t="s">
        <v>194</v>
      </c>
      <c r="B12" s="33" t="s">
        <v>195</v>
      </c>
      <c r="C12" s="24">
        <v>0</v>
      </c>
      <c r="D12" s="24">
        <v>2018</v>
      </c>
      <c r="E12" s="24">
        <v>2018</v>
      </c>
      <c r="F12" s="24">
        <v>0</v>
      </c>
      <c r="G12" s="24">
        <v>100</v>
      </c>
      <c r="H12" s="24">
        <v>100</v>
      </c>
      <c r="I12" s="24">
        <v>100</v>
      </c>
      <c r="J12" s="24">
        <v>100</v>
      </c>
      <c r="K12" s="24"/>
    </row>
    <row r="13" spans="1:11" ht="12.75">
      <c r="A13" s="33" t="s">
        <v>172</v>
      </c>
      <c r="B13" s="33" t="s">
        <v>168</v>
      </c>
      <c r="C13" s="24">
        <v>0</v>
      </c>
      <c r="D13" s="24">
        <v>2018</v>
      </c>
      <c r="E13" s="24">
        <v>2018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/>
    </row>
    <row r="14" spans="1:11" ht="12.75">
      <c r="A14" s="34" t="s">
        <v>38</v>
      </c>
      <c r="B14" s="34"/>
      <c r="C14" s="34">
        <f>SUM(C9:C13)</f>
        <v>1000</v>
      </c>
      <c r="D14" s="34"/>
      <c r="E14" s="34"/>
      <c r="F14" s="34">
        <f>SUM(F9:F13)</f>
        <v>0</v>
      </c>
      <c r="G14" s="34">
        <f>SUM(G9:G13)</f>
        <v>1000</v>
      </c>
      <c r="H14" s="34">
        <f>SUM(H9:H13)</f>
        <v>955</v>
      </c>
      <c r="I14" s="34">
        <f>SUM(I9:I13)</f>
        <v>955</v>
      </c>
      <c r="J14" s="34">
        <f>SUM(J9:J13)</f>
        <v>955</v>
      </c>
      <c r="K14" s="34"/>
    </row>
    <row r="15" ht="12.75">
      <c r="A15" t="s">
        <v>23</v>
      </c>
    </row>
    <row r="17" spans="1:11" ht="12.75">
      <c r="A17" s="1" t="s">
        <v>98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31"/>
      <c r="B18" s="31"/>
      <c r="C18" s="1"/>
      <c r="D18" s="1"/>
      <c r="E18" s="1"/>
      <c r="F18" s="1"/>
      <c r="G18" s="1"/>
      <c r="H18" s="1"/>
      <c r="I18" s="1"/>
      <c r="J18" s="1"/>
      <c r="K18" s="1"/>
    </row>
    <row r="19" spans="1:12" ht="12.75">
      <c r="A19" s="19"/>
      <c r="B19" s="19"/>
      <c r="C19" s="20" t="s">
        <v>32</v>
      </c>
      <c r="D19" s="20" t="s">
        <v>28</v>
      </c>
      <c r="E19" s="26" t="s">
        <v>84</v>
      </c>
      <c r="F19" s="26" t="s">
        <v>84</v>
      </c>
      <c r="G19" s="26" t="s">
        <v>88</v>
      </c>
      <c r="H19" s="26" t="s">
        <v>89</v>
      </c>
      <c r="I19" s="26" t="s">
        <v>95</v>
      </c>
      <c r="J19" s="26" t="s">
        <v>92</v>
      </c>
      <c r="K19" s="26" t="s">
        <v>92</v>
      </c>
      <c r="L19" s="26"/>
    </row>
    <row r="20" spans="1:12" ht="12.75">
      <c r="A20" s="21" t="s">
        <v>200</v>
      </c>
      <c r="B20" s="21" t="s">
        <v>83</v>
      </c>
      <c r="C20" s="21" t="s">
        <v>33</v>
      </c>
      <c r="D20" s="21" t="s">
        <v>29</v>
      </c>
      <c r="E20" s="21" t="s">
        <v>85</v>
      </c>
      <c r="F20" s="21" t="s">
        <v>87</v>
      </c>
      <c r="G20" s="21" t="s">
        <v>31</v>
      </c>
      <c r="H20" s="21" t="s">
        <v>90</v>
      </c>
      <c r="I20" s="21" t="s">
        <v>96</v>
      </c>
      <c r="J20" s="21" t="s">
        <v>93</v>
      </c>
      <c r="K20" s="21" t="s">
        <v>97</v>
      </c>
      <c r="L20" s="21" t="s">
        <v>26</v>
      </c>
    </row>
    <row r="21" spans="1:12" ht="24" customHeight="1">
      <c r="A21" s="22" t="s">
        <v>199</v>
      </c>
      <c r="B21" s="22"/>
      <c r="C21" s="23"/>
      <c r="D21" s="23" t="s">
        <v>30</v>
      </c>
      <c r="E21" s="23" t="s">
        <v>86</v>
      </c>
      <c r="F21" s="23" t="s">
        <v>86</v>
      </c>
      <c r="G21" s="23"/>
      <c r="H21" s="23" t="s">
        <v>91</v>
      </c>
      <c r="I21" s="23" t="s">
        <v>219</v>
      </c>
      <c r="J21" s="23" t="s">
        <v>94</v>
      </c>
      <c r="K21" s="23" t="s">
        <v>94</v>
      </c>
      <c r="L21" s="23"/>
    </row>
    <row r="22" spans="1:12" ht="12.75">
      <c r="A22" s="33"/>
      <c r="B22" s="3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33"/>
      <c r="B23" s="3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33"/>
      <c r="B24" s="3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4" t="s">
        <v>38</v>
      </c>
      <c r="B25" s="34"/>
      <c r="C25" s="34">
        <f>SUM(C22:C24)</f>
        <v>0</v>
      </c>
      <c r="D25" s="34">
        <f>SUM(D22:D24)</f>
        <v>0</v>
      </c>
      <c r="E25" s="34"/>
      <c r="F25" s="3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24"/>
    </row>
    <row r="29" spans="1:9" ht="12.75">
      <c r="A29" s="257" t="s">
        <v>20</v>
      </c>
      <c r="B29" s="13" t="s">
        <v>8</v>
      </c>
      <c r="C29" s="14" t="s">
        <v>36</v>
      </c>
      <c r="D29" s="15"/>
      <c r="E29" s="260" t="s">
        <v>79</v>
      </c>
      <c r="F29" s="14" t="s">
        <v>8</v>
      </c>
      <c r="G29" s="92" t="s">
        <v>36</v>
      </c>
      <c r="H29" s="93"/>
      <c r="I29" s="29"/>
    </row>
    <row r="30" spans="1:9" ht="12.75">
      <c r="A30" s="258"/>
      <c r="B30" s="13" t="s">
        <v>21</v>
      </c>
      <c r="C30" s="14"/>
      <c r="D30" s="15"/>
      <c r="E30" s="228"/>
      <c r="F30" s="14" t="s">
        <v>21</v>
      </c>
      <c r="G30" s="92"/>
      <c r="H30" s="93"/>
      <c r="I30" s="29"/>
    </row>
    <row r="31" spans="1:9" ht="12.75">
      <c r="A31" s="259"/>
      <c r="B31" s="13" t="s">
        <v>22</v>
      </c>
      <c r="C31" s="77" t="s">
        <v>227</v>
      </c>
      <c r="D31" s="17"/>
      <c r="E31" s="261"/>
      <c r="F31" s="14" t="s">
        <v>22</v>
      </c>
      <c r="G31" s="77" t="s">
        <v>227</v>
      </c>
      <c r="H31" s="17"/>
      <c r="I31" s="15" t="s">
        <v>23</v>
      </c>
    </row>
  </sheetData>
  <sheetProtection/>
  <mergeCells count="2">
    <mergeCell ref="A29:A31"/>
    <mergeCell ref="E29:E3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2019-02-27T07:46:00Z</cp:lastPrinted>
  <dcterms:created xsi:type="dcterms:W3CDTF">2006-01-12T07:01:41Z</dcterms:created>
  <dcterms:modified xsi:type="dcterms:W3CDTF">2019-02-27T08:44:30Z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